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0eb65d1676b203/Documents/WYC Board 2024/RACES/Wednesday Night Series/Results/"/>
    </mc:Choice>
  </mc:AlternateContent>
  <xr:revisionPtr revIDLastSave="79" documentId="8_{0843C5E8-C61D-4722-B086-E441B2D86FE0}" xr6:coauthVersionLast="47" xr6:coauthVersionMax="47" xr10:uidLastSave="{B27C1822-8CCE-4043-8E13-812E3BF36CD7}"/>
  <bookViews>
    <workbookView xWindow="-108" yWindow="-108" windowWidth="23256" windowHeight="12456" activeTab="4" xr2:uid="{6EBDA1F1-3204-4161-BB33-BFE8B3B6A01E}"/>
  </bookViews>
  <sheets>
    <sheet name="Scoring &amp; Award Info" sheetId="5" r:id="rId1"/>
    <sheet name="spring 2024" sheetId="1" r:id="rId2"/>
    <sheet name="fall 2024" sheetId="2" r:id="rId3"/>
    <sheet name="Chimo" sheetId="4" r:id="rId4"/>
    <sheet name="Final" sheetId="3" r:id="rId5"/>
  </sheets>
  <definedNames>
    <definedName name="_xlnm.Print_Area" localSheetId="3">Chimo!$A$1:$L$60</definedName>
    <definedName name="_xlnm.Print_Area" localSheetId="2">'fall 2024'!$A$1:$N$61</definedName>
    <definedName name="_xlnm.Print_Area" localSheetId="0">'Scoring &amp; Award Info'!$A$1:$B$15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4" l="1"/>
  <c r="I35" i="3"/>
  <c r="I34" i="3"/>
  <c r="I53" i="3"/>
  <c r="I52" i="3"/>
  <c r="I51" i="3"/>
  <c r="I47" i="3"/>
  <c r="I46" i="3"/>
  <c r="I44" i="3"/>
  <c r="I45" i="3"/>
  <c r="I33" i="3"/>
  <c r="I32" i="3"/>
  <c r="I31" i="3"/>
  <c r="I30" i="3"/>
  <c r="I29" i="3"/>
  <c r="I21" i="3"/>
  <c r="I15" i="3"/>
  <c r="I16" i="3"/>
  <c r="I14" i="3"/>
  <c r="I13" i="3"/>
  <c r="I9" i="3"/>
  <c r="I8" i="3"/>
  <c r="I6" i="3"/>
  <c r="I7" i="3"/>
  <c r="I4" i="3"/>
  <c r="I5" i="3"/>
  <c r="M55" i="2"/>
  <c r="N55" i="2" s="1"/>
  <c r="M56" i="2"/>
  <c r="M25" i="2"/>
  <c r="M23" i="2"/>
  <c r="M6" i="2"/>
  <c r="M7" i="2"/>
  <c r="M31" i="2"/>
  <c r="M35" i="2"/>
  <c r="N35" i="2" s="1"/>
  <c r="N17" i="2"/>
  <c r="M14" i="2"/>
  <c r="N14" i="2" s="1"/>
  <c r="M9" i="2"/>
  <c r="N9" i="2" s="1"/>
  <c r="M54" i="2"/>
  <c r="N54" i="2" s="1"/>
  <c r="M52" i="2"/>
  <c r="N52" i="2" s="1"/>
  <c r="M53" i="2"/>
  <c r="N53" i="2" s="1"/>
  <c r="M51" i="2"/>
  <c r="N51" i="2" s="1"/>
  <c r="M47" i="2"/>
  <c r="N47" i="2" s="1"/>
  <c r="M45" i="2"/>
  <c r="N45" i="2" s="1"/>
  <c r="M46" i="2"/>
  <c r="N46" i="2" s="1"/>
  <c r="M43" i="2"/>
  <c r="N43" i="2" s="1"/>
  <c r="M44" i="2"/>
  <c r="N44" i="2" s="1"/>
  <c r="M37" i="2"/>
  <c r="N37" i="2" s="1"/>
  <c r="M36" i="2"/>
  <c r="N36" i="2" s="1"/>
  <c r="M32" i="2"/>
  <c r="N32" i="2" s="1"/>
  <c r="M34" i="2"/>
  <c r="N34" i="2" s="1"/>
  <c r="M28" i="2"/>
  <c r="N28" i="2" s="1"/>
  <c r="M33" i="2"/>
  <c r="N33" i="2" s="1"/>
  <c r="M30" i="2"/>
  <c r="N30" i="2" s="1"/>
  <c r="M29" i="2"/>
  <c r="N29" i="2" s="1"/>
  <c r="M22" i="2"/>
  <c r="N22" i="2" s="1"/>
  <c r="M24" i="2"/>
  <c r="N24" i="2" s="1"/>
  <c r="N25" i="2"/>
  <c r="M20" i="2"/>
  <c r="N20" i="2" s="1"/>
  <c r="M21" i="2"/>
  <c r="N21" i="2" s="1"/>
  <c r="M15" i="2"/>
  <c r="N15" i="2" s="1"/>
  <c r="M16" i="2"/>
  <c r="N16" i="2" s="1"/>
  <c r="M13" i="2"/>
  <c r="N13" i="2" s="1"/>
  <c r="M12" i="2"/>
  <c r="N12" i="2" s="1"/>
  <c r="M8" i="2"/>
  <c r="N8" i="2" s="1"/>
  <c r="M4" i="2"/>
  <c r="N4" i="2" s="1"/>
  <c r="M5" i="2"/>
  <c r="N5" i="2" s="1"/>
  <c r="M3" i="2"/>
  <c r="N3" i="2" s="1"/>
  <c r="N56" i="2"/>
  <c r="N23" i="2"/>
  <c r="N6" i="2"/>
  <c r="N7" i="2"/>
  <c r="N31" i="2"/>
  <c r="O54" i="1"/>
  <c r="O53" i="1"/>
  <c r="O52" i="1"/>
  <c r="O51" i="1"/>
  <c r="O50" i="1"/>
  <c r="O49" i="1"/>
  <c r="O45" i="1"/>
  <c r="O44" i="1"/>
  <c r="O43" i="1"/>
  <c r="O42" i="1"/>
  <c r="O41" i="1"/>
  <c r="O33" i="1"/>
  <c r="O34" i="1"/>
  <c r="O32" i="1"/>
  <c r="O31" i="1"/>
  <c r="O30" i="1"/>
  <c r="O28" i="1"/>
  <c r="O29" i="1"/>
  <c r="O26" i="1"/>
  <c r="O27" i="1"/>
  <c r="O16" i="1"/>
  <c r="O15" i="1"/>
  <c r="O14" i="1"/>
  <c r="O13" i="1"/>
  <c r="O12" i="1"/>
  <c r="O8" i="1"/>
  <c r="O7" i="1"/>
  <c r="O6" i="1"/>
  <c r="O4" i="1"/>
  <c r="O5" i="1"/>
  <c r="O3" i="1"/>
</calcChain>
</file>

<file path=xl/sharedStrings.xml><?xml version="1.0" encoding="utf-8"?>
<sst xmlns="http://schemas.openxmlformats.org/spreadsheetml/2006/main" count="1128" uniqueCount="353">
  <si>
    <t>J/120</t>
  </si>
  <si>
    <t>  USA 25328</t>
  </si>
  <si>
    <t>Hot Ticket</t>
  </si>
  <si>
    <t>Mike &amp; Bob Kirkman</t>
  </si>
  <si>
    <t>  USA 50666</t>
  </si>
  <si>
    <t>J Hawker</t>
  </si>
  <si>
    <t>Dave/Ken/Mark - Sandlin/Brown/Pikula</t>
  </si>
  <si>
    <t>  USA 50793</t>
  </si>
  <si>
    <t>Proof</t>
  </si>
  <si>
    <t>Michael Fozo</t>
  </si>
  <si>
    <t>  USA 5455</t>
  </si>
  <si>
    <t>FUNTECH Racing</t>
  </si>
  <si>
    <t>Charles Hess</t>
  </si>
  <si>
    <r>
      <t>8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</si>
  <si>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r>
      <t>8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RET</t>
    </r>
  </si>
  <si>
    <t>  USA 50345</t>
  </si>
  <si>
    <t>California Girl</t>
  </si>
  <si>
    <t>J 120</t>
  </si>
  <si>
    <t>Robert Eger</t>
  </si>
  <si>
    <t>  USA 25900</t>
  </si>
  <si>
    <t>Sleeping Tiger</t>
  </si>
  <si>
    <t>John Harvey</t>
  </si>
  <si>
    <t>  USA 25999</t>
  </si>
  <si>
    <t>Nobody's Fault</t>
  </si>
  <si>
    <t>Ongena / Ruffing</t>
  </si>
  <si>
    <t>J/111</t>
  </si>
  <si>
    <t>  USA 61666</t>
  </si>
  <si>
    <t>Diablo</t>
  </si>
  <si>
    <t>Brad Kimmel - Steve Young</t>
  </si>
  <si>
    <t>  USA 137</t>
  </si>
  <si>
    <t>WILDCAT</t>
  </si>
  <si>
    <t>J 111</t>
  </si>
  <si>
    <t>George Edward Kriese</t>
  </si>
  <si>
    <r>
      <t>7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</si>
  <si>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t>  USA 84</t>
  </si>
  <si>
    <t>Freedom</t>
  </si>
  <si>
    <t>James Cooper</t>
  </si>
  <si>
    <t>  USA 35009</t>
  </si>
  <si>
    <t>Chico 2</t>
  </si>
  <si>
    <t>1D35 Turbo</t>
  </si>
  <si>
    <t>Jim Weyand</t>
  </si>
  <si>
    <t>  USA 43</t>
  </si>
  <si>
    <t>Pterodactyl</t>
  </si>
  <si>
    <t>Mark Symonds</t>
  </si>
  <si>
    <t>  USA 87</t>
  </si>
  <si>
    <t>Chroma</t>
  </si>
  <si>
    <t>Bill Williams</t>
  </si>
  <si>
    <r>
      <t>7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RET</t>
    </r>
  </si>
  <si>
    <t>JAM</t>
  </si>
  <si>
    <t>  32660</t>
  </si>
  <si>
    <t>Wind Stalker 2.0</t>
  </si>
  <si>
    <t>O'Day 39</t>
  </si>
  <si>
    <t>Gregory Dunn</t>
  </si>
  <si>
    <r>
      <t>5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</si>
  <si>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t>  2007</t>
  </si>
  <si>
    <t>My Girl</t>
  </si>
  <si>
    <t>C&amp;C 115</t>
  </si>
  <si>
    <t>John Raguse</t>
  </si>
  <si>
    <t>  CAN 008</t>
  </si>
  <si>
    <t>Nauti Dog 2.0</t>
  </si>
  <si>
    <t>Mirage</t>
  </si>
  <si>
    <t>Catherine Thomson McGhie</t>
  </si>
  <si>
    <t>  USA 35427</t>
  </si>
  <si>
    <t>Epic</t>
  </si>
  <si>
    <t>Beneteau 42s7</t>
  </si>
  <si>
    <t>Ray Adams</t>
  </si>
  <si>
    <t>PHRF B (84 &amp; Above)</t>
  </si>
  <si>
    <t>  USA 15056</t>
  </si>
  <si>
    <t>Avatar</t>
  </si>
  <si>
    <t>Santana 35</t>
  </si>
  <si>
    <t>Andrew Morlan</t>
  </si>
  <si>
    <t>  CAN 099</t>
  </si>
  <si>
    <t>Spitfire</t>
  </si>
  <si>
    <t>Melges 24</t>
  </si>
  <si>
    <t>John Marentette</t>
  </si>
  <si>
    <r>
      <t>14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</si>
  <si>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t>  31529</t>
  </si>
  <si>
    <t>Lionheart II</t>
  </si>
  <si>
    <t>S2 10.3</t>
  </si>
  <si>
    <t>Leonard Strahl</t>
  </si>
  <si>
    <t>  CAN 73355</t>
  </si>
  <si>
    <t>Private Idaho</t>
  </si>
  <si>
    <t>Beneteau 405</t>
  </si>
  <si>
    <t>A Johnson/C Crooks</t>
  </si>
  <si>
    <t>  4</t>
  </si>
  <si>
    <t>Pura Vida</t>
  </si>
  <si>
    <t>Pearson Flyer</t>
  </si>
  <si>
    <t>Roger Renaud</t>
  </si>
  <si>
    <t>  560</t>
  </si>
  <si>
    <t>Bobsled</t>
  </si>
  <si>
    <t>J/105</t>
  </si>
  <si>
    <t>Bob Fuller</t>
  </si>
  <si>
    <t>  USA 22391</t>
  </si>
  <si>
    <t>No Rebase</t>
  </si>
  <si>
    <t>T-10</t>
  </si>
  <si>
    <t>Bruce Richardosn</t>
  </si>
  <si>
    <t>  USA 5119</t>
  </si>
  <si>
    <t>Wind Toy IV</t>
  </si>
  <si>
    <t>Morgan 42</t>
  </si>
  <si>
    <t>Rob Bunn</t>
  </si>
  <si>
    <t>  42911</t>
  </si>
  <si>
    <t>Coconut Telegraph</t>
  </si>
  <si>
    <t>J 33</t>
  </si>
  <si>
    <t>Dan Pavlat</t>
  </si>
  <si>
    <t>  USA 81</t>
  </si>
  <si>
    <t>Scourge</t>
  </si>
  <si>
    <t>Olson30</t>
  </si>
  <si>
    <t>Franklin Poupore</t>
  </si>
  <si>
    <t>  USA 31082</t>
  </si>
  <si>
    <t>Away To Me</t>
  </si>
  <si>
    <t>Bill Walsh</t>
  </si>
  <si>
    <t>  JAM 127</t>
  </si>
  <si>
    <t>All Fruits Ripe</t>
  </si>
  <si>
    <t>Viper 640</t>
  </si>
  <si>
    <t>Marina Maffessanti</t>
  </si>
  <si>
    <t>  USA 26158</t>
  </si>
  <si>
    <t>Macho Duck</t>
  </si>
  <si>
    <t>Tartan 10</t>
  </si>
  <si>
    <t>C&amp;C 35</t>
  </si>
  <si>
    <t>  USA 15560</t>
  </si>
  <si>
    <t>Contender</t>
  </si>
  <si>
    <t>C&amp;C 35 Mk I</t>
  </si>
  <si>
    <t>Gary Graham</t>
  </si>
  <si>
    <t>  CAN 4605</t>
  </si>
  <si>
    <t>Underdog</t>
  </si>
  <si>
    <t>Cameron Paine</t>
  </si>
  <si>
    <t>  USA 5133</t>
  </si>
  <si>
    <t>Regardless</t>
  </si>
  <si>
    <t>C&amp;C 35 MKI</t>
  </si>
  <si>
    <t>Daniel Padilla</t>
  </si>
  <si>
    <t>  USA 11166</t>
  </si>
  <si>
    <t>Shamrock</t>
  </si>
  <si>
    <t>Jay Schuch</t>
  </si>
  <si>
    <t>  USA 13106</t>
  </si>
  <si>
    <t>Praeceptor</t>
  </si>
  <si>
    <t>Grant Veach</t>
  </si>
  <si>
    <t>  USA 10380</t>
  </si>
  <si>
    <t>Siochail</t>
  </si>
  <si>
    <t>Brian Geraghty</t>
  </si>
  <si>
    <t>PHRF A (81 &amp; Below)</t>
  </si>
  <si>
    <t>  USA 143</t>
  </si>
  <si>
    <t>Manitou</t>
  </si>
  <si>
    <t>Beneteau First 36.7</t>
  </si>
  <si>
    <t>John Burke</t>
  </si>
  <si>
    <t>  USA 51405</t>
  </si>
  <si>
    <t>Bad Habits</t>
  </si>
  <si>
    <t>Beneteau First 40.7</t>
  </si>
  <si>
    <t>Mark Hanke</t>
  </si>
  <si>
    <t>  25633</t>
  </si>
  <si>
    <t>Titan</t>
  </si>
  <si>
    <t>C&amp;C41</t>
  </si>
  <si>
    <t>michael schultes</t>
  </si>
  <si>
    <r>
      <t>11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</si>
  <si>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t>  NED 131</t>
  </si>
  <si>
    <t>Northern Spy</t>
  </si>
  <si>
    <t>Dufour 45 E</t>
  </si>
  <si>
    <t>John Steigenga</t>
  </si>
  <si>
    <t>  USA 25825</t>
  </si>
  <si>
    <t>Pop'Aye</t>
  </si>
  <si>
    <t>X-Yacht</t>
  </si>
  <si>
    <t>Michael Popenas</t>
  </si>
  <si>
    <t>  USA 40025</t>
  </si>
  <si>
    <t>Solution</t>
  </si>
  <si>
    <t>Farr 40</t>
  </si>
  <si>
    <t>William Francis</t>
  </si>
  <si>
    <t>  USA 5002</t>
  </si>
  <si>
    <t>Stars &amp; Stripes CA Cup 1984</t>
  </si>
  <si>
    <t>Nelson Marek</t>
  </si>
  <si>
    <t>Daniel Mercier</t>
  </si>
  <si>
    <r>
      <t>11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RET</t>
    </r>
  </si>
  <si>
    <t>  USA 35007</t>
  </si>
  <si>
    <t>Advantage</t>
  </si>
  <si>
    <t>Beneteau FC12</t>
  </si>
  <si>
    <t>John Vermeulen</t>
  </si>
  <si>
    <t>  USA USA 998</t>
  </si>
  <si>
    <t>DeTour</t>
  </si>
  <si>
    <t>Italia 9.98</t>
  </si>
  <si>
    <t>Chuck Stormes</t>
  </si>
  <si>
    <t>  USA 32478</t>
  </si>
  <si>
    <t>Blackhawk</t>
  </si>
  <si>
    <t>J 35</t>
  </si>
  <si>
    <t>Amie &amp; Tim Ross</t>
  </si>
  <si>
    <t>Race 1</t>
  </si>
  <si>
    <t>Race 2</t>
  </si>
  <si>
    <t>Race 3</t>
  </si>
  <si>
    <t>Race 5</t>
  </si>
  <si>
    <t>Race 6</t>
  </si>
  <si>
    <t>Race 7</t>
  </si>
  <si>
    <t>Race 4 Cancelled</t>
  </si>
  <si>
    <t>Total</t>
  </si>
  <si>
    <t>Total w/ drop</t>
  </si>
  <si>
    <t>DNQ</t>
  </si>
  <si>
    <r>
      <t>(8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DNC)</t>
    </r>
  </si>
  <si>
    <r>
      <t>(7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DNF)</t>
    </r>
  </si>
  <si>
    <r>
      <t>7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</si>
  <si>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r>
      <t>5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</si>
  <si>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r>
      <t>14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</si>
  <si>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r>
      <t>14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DNF</t>
    </r>
  </si>
  <si>
    <r>
      <t>14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RET</t>
    </r>
  </si>
  <si>
    <t xml:space="preserve"> Detroit Community Sailing Center</t>
  </si>
  <si>
    <r>
      <t>11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</si>
  <si>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t>DCSC Alan Languirand Detroit Community Sailing Center</t>
  </si>
  <si>
    <r>
      <t>10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</si>
  <si>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r>
      <t>9</t>
    </r>
    <r>
      <rPr>
        <sz val="8"/>
        <color rgb="FF000000"/>
        <rFont val="Verdana"/>
        <family val="2"/>
      </rPr>
      <t>/</t>
    </r>
    <r>
      <rPr>
        <sz val="7"/>
        <color rgb="FF000000"/>
        <rFont val="Verdana"/>
        <family val="2"/>
      </rPr>
      <t>DNC</t>
    </r>
  </si>
  <si>
    <t>J120</t>
  </si>
  <si>
    <t xml:space="preserve"> </t>
  </si>
  <si>
    <t xml:space="preserve">Total with drop </t>
  </si>
  <si>
    <t>Bruce Richardson</t>
  </si>
  <si>
    <t>Chimo</t>
  </si>
  <si>
    <r>
      <t>8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RET</t>
    </r>
  </si>
  <si>
    <r>
      <t>8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DNF</t>
    </r>
  </si>
  <si>
    <r>
      <t>8/</t>
    </r>
    <r>
      <rPr>
        <sz val="7"/>
        <color rgb="FFFF0000"/>
        <rFont val="Verdana"/>
        <family val="2"/>
      </rPr>
      <t>DNC</t>
    </r>
  </si>
  <si>
    <r>
      <t>7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NSC</t>
    </r>
  </si>
  <si>
    <r>
      <t>7/</t>
    </r>
    <r>
      <rPr>
        <sz val="7"/>
        <color rgb="FFFF0000"/>
        <rFont val="Verdana"/>
        <family val="2"/>
      </rPr>
      <t>RET</t>
    </r>
  </si>
  <si>
    <r>
      <t>9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</si>
  <si>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r>
      <t>10</t>
    </r>
    <r>
      <rPr>
        <sz val="8"/>
        <color rgb="FFFF0000"/>
        <rFont val="Verdana"/>
        <family val="2"/>
      </rPr>
      <t>/</t>
    </r>
    <r>
      <rPr>
        <sz val="7"/>
        <color rgb="FFFF0000"/>
        <rFont val="Verdana"/>
        <family val="2"/>
      </rPr>
      <t>DNC</t>
    </r>
  </si>
  <si>
    <t>Overall Total</t>
  </si>
  <si>
    <t>Spring Total</t>
  </si>
  <si>
    <t xml:space="preserve">Fall Total </t>
  </si>
  <si>
    <t>WYC Wednesday Night Series Overall Series Scoring</t>
  </si>
  <si>
    <t>42.0 / 1.0980</t>
  </si>
  <si>
    <t>02/Oct/24 - 20:27:48</t>
  </si>
  <si>
    <t>0:01:37:48</t>
  </si>
  <si>
    <t>0:01:47:23</t>
  </si>
  <si>
    <t>02/Oct/24 - 20:29:23</t>
  </si>
  <si>
    <t>0:01:39:23</t>
  </si>
  <si>
    <t>0:01:49:07</t>
  </si>
  <si>
    <t>02/Oct/24 - 20:30:01</t>
  </si>
  <si>
    <t>0:01:40:01</t>
  </si>
  <si>
    <t>0:01:49:49</t>
  </si>
  <si>
    <t>02/Oct/24 - 20:36:31</t>
  </si>
  <si>
    <t>0:01:46:31</t>
  </si>
  <si>
    <t>0:01:56:57</t>
  </si>
  <si>
    <t>02/Oct/24 - 20:38:02</t>
  </si>
  <si>
    <t>0:01:48:02</t>
  </si>
  <si>
    <t>0:01:58:37</t>
  </si>
  <si>
    <t>02/Oct/24 - 20:43:21</t>
  </si>
  <si>
    <t>0:01:53:21</t>
  </si>
  <si>
    <t>0:02:04:27</t>
  </si>
  <si>
    <t>02/Oct/24 - 20:45:35</t>
  </si>
  <si>
    <t>0:01:55:35</t>
  </si>
  <si>
    <t>0:02:06:55</t>
  </si>
  <si>
    <t>30.0 / 1.1207</t>
  </si>
  <si>
    <t>02/Oct/24 - 20:25:21</t>
  </si>
  <si>
    <t>0:01:30:21</t>
  </si>
  <si>
    <t>0:01:41:15</t>
  </si>
  <si>
    <t>02/Oct/24 - 20:28:07</t>
  </si>
  <si>
    <t>0:01:33:07</t>
  </si>
  <si>
    <t>0:01:44:21</t>
  </si>
  <si>
    <t>02/Oct/24 - 20:49:22</t>
  </si>
  <si>
    <t>0:01:54:22</t>
  </si>
  <si>
    <t>0:02:08:10</t>
  </si>
  <si>
    <t>02/Oct/24 - 20:49:41</t>
  </si>
  <si>
    <t>0:01:54:41</t>
  </si>
  <si>
    <t>0:02:08:32</t>
  </si>
  <si>
    <t>DNC</t>
  </si>
  <si>
    <t>RET</t>
  </si>
  <si>
    <t>72.0 / 1.0450</t>
  </si>
  <si>
    <t>02/Oct/24 - 21:17:14</t>
  </si>
  <si>
    <t>0:02:17:14</t>
  </si>
  <si>
    <t>0:02:23:25</t>
  </si>
  <si>
    <t>51.0 / 1.0815</t>
  </si>
  <si>
    <t>02/Oct/24 - 21:15:13</t>
  </si>
  <si>
    <t>0:02:15:13</t>
  </si>
  <si>
    <t>0:02:26:14</t>
  </si>
  <si>
    <t>132.0 / 0.9531</t>
  </si>
  <si>
    <t>02/Oct/24 - 21:51:53</t>
  </si>
  <si>
    <t>0:02:51:53</t>
  </si>
  <si>
    <t>0:02:43:49</t>
  </si>
  <si>
    <t>96.0 / 1.0062</t>
  </si>
  <si>
    <t>89.0 / 1.0172</t>
  </si>
  <si>
    <t>162.0 / 0.9129</t>
  </si>
  <si>
    <t>87.0 / 1.0204</t>
  </si>
  <si>
    <t>02/Oct/24 - 20:47:53</t>
  </si>
  <si>
    <t>0:01:42:53</t>
  </si>
  <si>
    <t>0:01:44:59</t>
  </si>
  <si>
    <t>114.0 / 0.9789</t>
  </si>
  <si>
    <t>02/Oct/24 - 20:55:17</t>
  </si>
  <si>
    <t>0:01:50:17</t>
  </si>
  <si>
    <t>0:01:47:57</t>
  </si>
  <si>
    <t>105.0 / 0.9924</t>
  </si>
  <si>
    <t>02/Oct/24 - 21:19:04</t>
  </si>
  <si>
    <t>0:02:14:04</t>
  </si>
  <si>
    <t>0:02:13:03</t>
  </si>
  <si>
    <t>141.0 / 0.9407</t>
  </si>
  <si>
    <t>123.0 / 0.9658</t>
  </si>
  <si>
    <t>90.0 / 1.0156</t>
  </si>
  <si>
    <t>  595</t>
  </si>
  <si>
    <t>Merak</t>
  </si>
  <si>
    <t>Legend 37</t>
  </si>
  <si>
    <t>Adnan Medic</t>
  </si>
  <si>
    <t>84.0 / 1.0252</t>
  </si>
  <si>
    <t>102.0 / 0.9969</t>
  </si>
  <si>
    <t>135.0 / 0.9489</t>
  </si>
  <si>
    <t>02/Oct/24 - 21:01:25</t>
  </si>
  <si>
    <t>0:01:51:25</t>
  </si>
  <si>
    <t>0:01:45:43</t>
  </si>
  <si>
    <t>02/Oct/24 - 21:02:20</t>
  </si>
  <si>
    <t>0:01:52:20</t>
  </si>
  <si>
    <t>0:01:46:36</t>
  </si>
  <si>
    <t>02/Oct/24 - 21:41:53</t>
  </si>
  <si>
    <t>0:02:31:53</t>
  </si>
  <si>
    <t>0:02:24:07</t>
  </si>
  <si>
    <t>02/Oct/24 - 20:45:09</t>
  </si>
  <si>
    <t>0:01:30:09</t>
  </si>
  <si>
    <t>0:01:34:12</t>
  </si>
  <si>
    <t>75.0 / 1.0400</t>
  </si>
  <si>
    <t>02/Oct/24 - 20:51:10</t>
  </si>
  <si>
    <t>0:01:36:10</t>
  </si>
  <si>
    <t>02/Oct/24 - 20:46:55</t>
  </si>
  <si>
    <t>0:01:31:55</t>
  </si>
  <si>
    <t>0:01:51:41</t>
  </si>
  <si>
    <t>02/Oct/24 - 21:27:50</t>
  </si>
  <si>
    <t>0:02:12:50</t>
  </si>
  <si>
    <t>0:02:18:49</t>
  </si>
  <si>
    <t>66.0 / 1.0552</t>
  </si>
  <si>
    <t>02/Oct/24 - 21:29:38</t>
  </si>
  <si>
    <t>0:02:14:38</t>
  </si>
  <si>
    <t>0:02:22:04</t>
  </si>
  <si>
    <t>63.0 / 1.0604</t>
  </si>
  <si>
    <t>54.0 / 1.0762</t>
  </si>
  <si>
    <t>  USA 32668</t>
  </si>
  <si>
    <t>Warrior</t>
  </si>
  <si>
    <t>C&amp;C</t>
  </si>
  <si>
    <t>Todd Jones</t>
  </si>
  <si>
    <t>Sail Number</t>
  </si>
  <si>
    <t>Yacht Name</t>
  </si>
  <si>
    <t>Yacht Design</t>
  </si>
  <si>
    <t>Owner/Skipper</t>
  </si>
  <si>
    <t>Status</t>
  </si>
  <si>
    <t>Rating</t>
  </si>
  <si>
    <t>Finish Time</t>
  </si>
  <si>
    <t>Elapsed Time</t>
  </si>
  <si>
    <t>Corrected Time</t>
  </si>
  <si>
    <t>Class</t>
  </si>
  <si>
    <t>Fleet</t>
  </si>
  <si>
    <r>
      <t>Definitions:</t>
    </r>
    <r>
      <rPr>
        <sz val="10"/>
        <color theme="1"/>
        <rFont val="Aptos"/>
        <family val="2"/>
      </rPr>
      <t xml:space="preserve">   Refer to Sailing Instructions WYC Wednesday Night Race Series 2024 </t>
    </r>
    <r>
      <rPr>
        <i/>
        <sz val="10"/>
        <color theme="1"/>
        <rFont val="Aptos"/>
        <family val="2"/>
      </rPr>
      <t>Scoring System 15.1 and RRS A7, A8, A8.2.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</si>
  <si>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 xml:space="preserve">Results shown in </t>
    </r>
    <r>
      <rPr>
        <sz val="9"/>
        <color rgb="FFFF0000"/>
        <rFont val="Aptos"/>
        <family val="2"/>
      </rPr>
      <t>RED</t>
    </r>
    <r>
      <rPr>
        <sz val="9"/>
        <color theme="1"/>
        <rFont val="Aptos"/>
        <family val="2"/>
      </rPr>
      <t xml:space="preserve"> are drops.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</si>
  <si>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 xml:space="preserve">Flags will be awarded to 1, 2, 3 in each class for Spring, Fall, Chimo and Canadian Club Races.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</si>
  <si>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 xml:space="preserve">Perpetual Trophies will be awarded to Class Overall Winners, for Spring, Fall, Chimo and Canadian Club Races.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</si>
  <si>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>Call 519-945-1863 for tickets.</t>
    </r>
  </si>
  <si>
    <t xml:space="preserve">          &amp;/or b) DNC did not come to the starting area.</t>
  </si>
  <si>
    <r>
      <t xml:space="preserve">Results </t>
    </r>
    <r>
      <rPr>
        <b/>
        <u/>
        <sz val="16"/>
        <color theme="1"/>
        <rFont val="Avenir Next LT Pro"/>
        <family val="2"/>
      </rPr>
      <t>Wednesday Night Race Series 2024</t>
    </r>
    <r>
      <rPr>
        <sz val="16"/>
        <color theme="1"/>
        <rFont val="Avenir Next LT Pro"/>
        <family val="2"/>
      </rPr>
      <t xml:space="preserve"> </t>
    </r>
  </si>
  <si>
    <t xml:space="preserve">Windsor Yacht Club (OA) 9000 Riverside Dr. E Windsor, ON  N8S 1H1 Canada  </t>
  </si>
  <si>
    <t xml:space="preserve">519-945-1863 www.windsoryachtclub.com    </t>
  </si>
  <si>
    <t xml:space="preserve">Race Chair Carol Crooks 519-965-6872  race@windsoryachtclub.com  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</si>
  <si>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 xml:space="preserve">DNQ means, Did Not Qualify for Spring or Fall Series Results by either a) not racing the required number of races,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</si>
  <si>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>WYC Awards Banquet will be held on Saturday October 12, 2024 6pm Cocktails, Dinner 7pm.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</si>
  <si>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 xml:space="preserve">Location:  Windsor Yacht Club 9000 Riverside Dr. E Windsor, ON N8S 1H1.  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</si>
  <si>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ptos"/>
        <family val="2"/>
      </rPr>
      <t>Tickets $55.00 per person</t>
    </r>
    <r>
      <rPr>
        <sz val="10"/>
        <color theme="1"/>
        <rFont val="Symbol"/>
        <family val="1"/>
        <charset val="2"/>
      </rPr>
      <t>.</t>
    </r>
  </si>
  <si>
    <t>SPRING 2024</t>
  </si>
  <si>
    <t>FALL 2024</t>
  </si>
  <si>
    <t>WYC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</si>
</sst>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sz val="7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sz val="7"/>
      <color rgb="FFFF0000"/>
      <name val="Verdana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rgb="FF000000"/>
      <name val="Verdana"/>
      <family val="2"/>
    </font>
    <font>
      <b/>
      <sz val="18"/>
      <color theme="1"/>
      <name val="Avenir Next LT Pro"/>
      <family val="2"/>
    </font>
    <font>
      <b/>
      <u/>
      <sz val="16"/>
      <color theme="1"/>
      <name val="Avenir Next LT Pro"/>
      <family val="2"/>
    </font>
    <font>
      <sz val="16"/>
      <color theme="1"/>
      <name val="Avenir Next LT Pro"/>
      <family val="2"/>
    </font>
    <font>
      <sz val="8"/>
      <color theme="1"/>
      <name val="Avenir Next LT Pro"/>
      <family val="2"/>
    </font>
    <font>
      <b/>
      <u/>
      <sz val="10"/>
      <color theme="1"/>
      <name val="Aptos"/>
      <family val="2"/>
    </font>
    <font>
      <sz val="10"/>
      <color theme="1"/>
      <name val="Aptos"/>
      <family val="2"/>
    </font>
    <font>
      <i/>
      <sz val="10"/>
      <color theme="1"/>
      <name val="Aptos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sz val="9"/>
      <color theme="1"/>
      <name val="Aptos"/>
      <family val="2"/>
    </font>
    <font>
      <sz val="9"/>
      <color rgb="FFFF0000"/>
      <name val="Aptos"/>
      <family val="2"/>
    </font>
    <font>
      <sz val="10"/>
      <color theme="1"/>
      <name val="Symbol"/>
      <family val="1"/>
      <charset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C0C0C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4" borderId="0" xfId="0" applyFont="1" applyFill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/>
    <xf numFmtId="0" fontId="2" fillId="3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right" vertical="center" wrapText="1"/>
    </xf>
    <xf numFmtId="0" fontId="3" fillId="4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/>
    </xf>
    <xf numFmtId="0" fontId="2" fillId="7" borderId="0" xfId="0" applyFont="1" applyFill="1" applyAlignment="1">
      <alignment vertical="center" wrapText="1"/>
    </xf>
    <xf numFmtId="0" fontId="24" fillId="0" borderId="0" xfId="0" applyFont="1" applyAlignment="1">
      <alignment wrapText="1"/>
    </xf>
    <xf numFmtId="0" fontId="25" fillId="0" borderId="0" xfId="0" applyFont="1"/>
    <xf numFmtId="0" fontId="24" fillId="0" borderId="0" xfId="0" applyFont="1"/>
    <xf numFmtId="0" fontId="26" fillId="0" borderId="0" xfId="0" applyFont="1" applyAlignment="1">
      <alignment wrapText="1"/>
    </xf>
    <xf numFmtId="0" fontId="11" fillId="7" borderId="0" xfId="0" applyFont="1" applyFill="1" applyAlignment="1">
      <alignment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0" fillId="5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6583680</xdr:colOff>
      <xdr:row>0</xdr:row>
      <xdr:rowOff>7620</xdr:rowOff>
    </xdr:from>
    <xdr:to>
      <xdr:col>0</xdr:col>
      <xdr:colOff>7473773</xdr:colOff>
      <xdr:row>4</xdr:row>
      <xdr:rowOff>64086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91C49A-D1AB-BEE5-A2D2-FEE040B8C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3680" y="7620"/>
          <a:ext cx="890093" cy="902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47625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7FD0C2-0231-4C18-D6FA-E33D763F8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1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47625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571869-3AB2-993B-2B70-05AA640A9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90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47625</xdr:colOff>
      <xdr:row>3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2C3D5A-F2DC-5AB4-AA7C-A9C239C90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66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47625</xdr:colOff>
      <xdr:row>5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D269BE-803B-BCA3-D460-19014F036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57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47625</xdr:colOff>
      <xdr:row>6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325893B-88B8-6CBA-4823-473D103D0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247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47625</xdr:colOff>
      <xdr:row>7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60AB69F-C794-7F66-F825-980784A92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638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47625</xdr:colOff>
      <xdr:row>8</xdr:row>
      <xdr:rowOff>47625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EA38903-E506-4DCF-8261-990BD6F80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0289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47625</xdr:colOff>
      <xdr:row>11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2B5C778-6FB5-826A-AB8A-B97CB1627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00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47625</xdr:colOff>
      <xdr:row>12</xdr:row>
      <xdr:rowOff>47625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3644EE7-2F01-4EDB-DE6A-3528A6DB7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3434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47625</xdr:colOff>
      <xdr:row>13</xdr:row>
      <xdr:rowOff>47625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D222B8E-34DD-A182-9CA6-FA93EB30D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7529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47625</xdr:colOff>
      <xdr:row>14</xdr:row>
      <xdr:rowOff>47625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50A865C-B6AE-5273-053A-28DA786F7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029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47625</xdr:colOff>
      <xdr:row>15</xdr:row>
      <xdr:rowOff>47625</xdr:rowOff>
    </xdr:to>
    <xdr:pic>
      <xdr:nvPicPr>
        <xdr:cNvPr id="13" name="Picture 12" descr="Ullman Sails">
          <a:extLst>
            <a:ext uri="{FF2B5EF4-FFF2-40B4-BE49-F238E27FC236}">
              <a16:creationId xmlns:a16="http://schemas.microsoft.com/office/drawing/2014/main" id="{9D3CDA96-107A-7D96-B82A-1F2B3ECE9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419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47625</xdr:colOff>
      <xdr:row>16</xdr:row>
      <xdr:rowOff>47625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80DD787-C674-7955-DF16-FD3D897A3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810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47625</xdr:colOff>
      <xdr:row>19</xdr:row>
      <xdr:rowOff>47625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5030452-2DCE-9412-52EA-B5A32E267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67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47625</xdr:colOff>
      <xdr:row>20</xdr:row>
      <xdr:rowOff>47625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2AFD3CA-E0FA-0DB4-E78A-171162CB2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0485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47625</xdr:colOff>
      <xdr:row>21</xdr:row>
      <xdr:rowOff>47625</xdr:rowOff>
    </xdr:to>
    <xdr:pic>
      <xdr:nvPicPr>
        <xdr:cNvPr id="17" name="Picture 16" descr="Other">
          <a:extLst>
            <a:ext uri="{FF2B5EF4-FFF2-40B4-BE49-F238E27FC236}">
              <a16:creationId xmlns:a16="http://schemas.microsoft.com/office/drawing/2014/main" id="{0CBBA278-05B7-3C82-98B6-AEF26B09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324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47625</xdr:colOff>
      <xdr:row>22</xdr:row>
      <xdr:rowOff>47625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C01A9D0-253C-8C75-F866-AD2941C28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734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47625</xdr:colOff>
      <xdr:row>26</xdr:row>
      <xdr:rowOff>47625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635F1DB-4CC5-288F-DA5F-8C166775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505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47625</xdr:colOff>
      <xdr:row>25</xdr:row>
      <xdr:rowOff>47625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4BC4B24-37B7-587C-83D9-5D0627272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896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47625</xdr:colOff>
      <xdr:row>28</xdr:row>
      <xdr:rowOff>47625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B9A782D-93AD-AEFE-8117-CCCB7A43F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305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47625</xdr:colOff>
      <xdr:row>27</xdr:row>
      <xdr:rowOff>47625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AD7E97E-05BC-C29C-C54E-4DF95F771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6964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47625</xdr:colOff>
      <xdr:row>29</xdr:row>
      <xdr:rowOff>47625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37CA115-CD3F-2099-5930-84B40FE96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106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47625</xdr:colOff>
      <xdr:row>30</xdr:row>
      <xdr:rowOff>47625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7413642-9C28-3F6D-45D9-8766F7473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4965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47625</xdr:colOff>
      <xdr:row>31</xdr:row>
      <xdr:rowOff>47625</xdr:rowOff>
    </xdr:to>
    <xdr:pic>
      <xdr:nvPicPr>
        <xdr:cNvPr id="25" name="Picture 24" descr="Ullman Sails">
          <a:extLst>
            <a:ext uri="{FF2B5EF4-FFF2-40B4-BE49-F238E27FC236}">
              <a16:creationId xmlns:a16="http://schemas.microsoft.com/office/drawing/2014/main" id="{09A083BB-0464-0891-65EE-450648F22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696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47625</xdr:colOff>
      <xdr:row>34</xdr:row>
      <xdr:rowOff>47625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BB449F8-D25A-2832-486A-08B9EDE3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106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47625</xdr:colOff>
      <xdr:row>33</xdr:row>
      <xdr:rowOff>47625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CB2792C-E5AD-BBDF-FDF1-982850D34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496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47625</xdr:colOff>
      <xdr:row>32</xdr:row>
      <xdr:rowOff>47625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F82CF19-50BD-295B-1006-66D0BA809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077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47625</xdr:colOff>
      <xdr:row>35</xdr:row>
      <xdr:rowOff>47625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7AB08A3-8041-91AE-69EC-60DC37122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353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47625</xdr:colOff>
      <xdr:row>36</xdr:row>
      <xdr:rowOff>47625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31255F6C-C949-6B56-0FE2-D5268E014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7444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47625</xdr:colOff>
      <xdr:row>37</xdr:row>
      <xdr:rowOff>47625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73970225-DDAF-7653-3D84-14AEBA379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154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47625</xdr:colOff>
      <xdr:row>40</xdr:row>
      <xdr:rowOff>47625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5A3B5745-8053-7348-C176-C489BD8B6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478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47625</xdr:colOff>
      <xdr:row>41</xdr:row>
      <xdr:rowOff>47625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5BF728C-8786-0FD6-6C4F-218549AE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86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47625</xdr:colOff>
      <xdr:row>42</xdr:row>
      <xdr:rowOff>47625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8BD6124-6EEB-2758-2F6D-0F04EAAA4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259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47625</xdr:colOff>
      <xdr:row>43</xdr:row>
      <xdr:rowOff>47625</xdr:rowOff>
    </xdr:to>
    <xdr:pic>
      <xdr:nvPicPr>
        <xdr:cNvPr id="35" name="Picture 34" descr="Doyle Sailmakers">
          <a:extLst>
            <a:ext uri="{FF2B5EF4-FFF2-40B4-BE49-F238E27FC236}">
              <a16:creationId xmlns:a16="http://schemas.microsoft.com/office/drawing/2014/main" id="{22854FB7-66DB-21C9-0B2D-93C5484BB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649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47625</xdr:colOff>
      <xdr:row>44</xdr:row>
      <xdr:rowOff>47625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0F11FCB-4185-FFF4-7E4C-E4FA1069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040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47625</xdr:colOff>
      <xdr:row>45</xdr:row>
      <xdr:rowOff>47625</xdr:rowOff>
    </xdr:to>
    <xdr:pic>
      <xdr:nvPicPr>
        <xdr:cNvPr id="37" name="Picture 36" descr="Ullman Sails">
          <a:extLst>
            <a:ext uri="{FF2B5EF4-FFF2-40B4-BE49-F238E27FC236}">
              <a16:creationId xmlns:a16="http://schemas.microsoft.com/office/drawing/2014/main" id="{3642C219-4BEA-925E-5741-670C1FEF7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4306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47625</xdr:colOff>
      <xdr:row>48</xdr:row>
      <xdr:rowOff>47625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ECE9902-4C2E-D7FA-3ED3-C96F8459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202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47625</xdr:colOff>
      <xdr:row>49</xdr:row>
      <xdr:rowOff>47625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302A0188-295F-0FC9-C988-05539469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478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47625</xdr:colOff>
      <xdr:row>54</xdr:row>
      <xdr:rowOff>47625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56ACCD81-8327-DBC7-529E-A2BE73081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86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47625</xdr:colOff>
      <xdr:row>55</xdr:row>
      <xdr:rowOff>47625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888526F-327A-68E8-7785-3D943BF8A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1451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47625</xdr:colOff>
      <xdr:row>50</xdr:row>
      <xdr:rowOff>47625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987A7D3-1028-A92E-614A-2288D820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535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47625</xdr:colOff>
      <xdr:row>51</xdr:row>
      <xdr:rowOff>47625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E9893F9A-8BFE-7F20-0BF1-3D978929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9261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47625</xdr:colOff>
      <xdr:row>52</xdr:row>
      <xdr:rowOff>47625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D901A368-BC0C-51D7-4D7F-0726D7CD5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316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47625</xdr:colOff>
      <xdr:row>53</xdr:row>
      <xdr:rowOff>47625</xdr:rowOff>
    </xdr:to>
    <xdr:pic>
      <xdr:nvPicPr>
        <xdr:cNvPr id="45" name="Picture 44" descr="Other">
          <a:extLst>
            <a:ext uri="{FF2B5EF4-FFF2-40B4-BE49-F238E27FC236}">
              <a16:creationId xmlns:a16="http://schemas.microsoft.com/office/drawing/2014/main" id="{4D88765E-CC1E-6116-627E-590D255EE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0882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47625</xdr:colOff>
      <xdr:row>56</xdr:row>
      <xdr:rowOff>47625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E3C34D75-C54D-31E5-FA0D-CBF1CC3D6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497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47625</xdr:colOff>
      <xdr:row>57</xdr:row>
      <xdr:rowOff>47625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B3D553E0-C386-598D-0A35-97C072889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888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96312D-89EC-7377-CAE2-0091C6DA2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1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47625</xdr:colOff>
      <xdr:row>3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2391D3-7B76-67B3-7039-BB09E301E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57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47625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F0D2FE-A703-557B-900C-BC38E2B86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66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47625</xdr:colOff>
      <xdr:row>6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A2F610-3F82-4320-47C9-57EA49661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57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47625</xdr:colOff>
      <xdr:row>8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2037349-A3B6-2791-DB76-48C6AF80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247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47625</xdr:colOff>
      <xdr:row>7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FFF3C0A-1744-F827-D682-AA2B02CA2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6384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47625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573692-FD6A-9D57-9356-4DEB4BD80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0289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47625</xdr:colOff>
      <xdr:row>11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622667F-B303-F6BA-550E-96A3DD23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00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47625</xdr:colOff>
      <xdr:row>12</xdr:row>
      <xdr:rowOff>47625</xdr:rowOff>
    </xdr:to>
    <xdr:pic>
      <xdr:nvPicPr>
        <xdr:cNvPr id="10" name="Picture 9" descr="Ullman Sails">
          <a:extLst>
            <a:ext uri="{FF2B5EF4-FFF2-40B4-BE49-F238E27FC236}">
              <a16:creationId xmlns:a16="http://schemas.microsoft.com/office/drawing/2014/main" id="{41E1AD23-8542-23FB-D37B-E07FD7CF4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3434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ECFB7B0-48B1-FA6B-AB96-0E19DFAC5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733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47625</xdr:colOff>
      <xdr:row>13</xdr:row>
      <xdr:rowOff>47625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52D29FD-08A9-ED7B-E7C6-37391C073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010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43587D7-A16D-BDCE-28E3-19BA5BC08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400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47625</xdr:colOff>
      <xdr:row>14</xdr:row>
      <xdr:rowOff>47625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E51B803-4967-E516-2B31-45E28A52C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810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47625</xdr:colOff>
      <xdr:row>20</xdr:row>
      <xdr:rowOff>47625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DD8F2C2-AFCB-4CEB-C03B-09A5C226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67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47625</xdr:colOff>
      <xdr:row>22</xdr:row>
      <xdr:rowOff>47625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1C6474D-711D-9BFC-A2B3-F4482EAC9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0485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4126AA3-A1D9-ACFE-58FA-77E2943BE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324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47625</xdr:colOff>
      <xdr:row>24</xdr:row>
      <xdr:rowOff>47625</xdr:rowOff>
    </xdr:to>
    <xdr:pic>
      <xdr:nvPicPr>
        <xdr:cNvPr id="18" name="Picture 17" descr="Other">
          <a:extLst>
            <a:ext uri="{FF2B5EF4-FFF2-40B4-BE49-F238E27FC236}">
              <a16:creationId xmlns:a16="http://schemas.microsoft.com/office/drawing/2014/main" id="{060A5C4F-6683-7054-B177-F31CA5492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715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47625</xdr:colOff>
      <xdr:row>23</xdr:row>
      <xdr:rowOff>47625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87357DD-0D89-9A49-7BE4-5A88B7719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124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47625</xdr:colOff>
      <xdr:row>21</xdr:row>
      <xdr:rowOff>47625</xdr:rowOff>
    </xdr:to>
    <xdr:pic>
      <xdr:nvPicPr>
        <xdr:cNvPr id="20" name="Picture 19" descr="Other">
          <a:extLst>
            <a:ext uri="{FF2B5EF4-FFF2-40B4-BE49-F238E27FC236}">
              <a16:creationId xmlns:a16="http://schemas.microsoft.com/office/drawing/2014/main" id="{136113FA-AB92-55D0-1165-4FC9F0D5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515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28</xdr:row>
      <xdr:rowOff>47625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DBF31D7-99DB-EFFF-916B-56B0CDA7B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305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D6BE260-123B-94AE-3190-AEB4657F6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7155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82C4CBC-4D5F-FB8C-1E56-ED777E192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106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4566996-6E06-61DF-C8BD-D2262C93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4965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1401B20E-69BF-1591-1689-ABA8E02E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887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4214D7E-1042-B358-9013-9C6B588C5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296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B376E31-25B9-3094-C9C4-F9B27AE6D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496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28" name="Picture 27" descr="Ullman Sails">
          <a:extLst>
            <a:ext uri="{FF2B5EF4-FFF2-40B4-BE49-F238E27FC236}">
              <a16:creationId xmlns:a16="http://schemas.microsoft.com/office/drawing/2014/main" id="{311A6E2B-1684-4F15-EDFE-E26E4AA10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887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617B1EF-3A92-581E-2081-9017DEF84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2967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36</xdr:row>
      <xdr:rowOff>47625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5B329F2-B918-F90D-0A6C-9E6EA8A8F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573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47625</xdr:colOff>
      <xdr:row>37</xdr:row>
      <xdr:rowOff>47625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CB65C01-9467-C8B5-ADB3-3B8B218B2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154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47625</xdr:colOff>
      <xdr:row>38</xdr:row>
      <xdr:rowOff>47625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978672C-CA84-4EBB-04F9-413911FCC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5636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2C72663-715B-F81D-8B9D-1C4A0229A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9541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6692A05-E9FD-C783-5202-FCB1E0471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278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47625</xdr:colOff>
      <xdr:row>42</xdr:row>
      <xdr:rowOff>47625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7FB253FB-9AAD-F440-AD19-982DF726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6686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47625</xdr:colOff>
      <xdr:row>43</xdr:row>
      <xdr:rowOff>47625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F519974-00EB-58CE-B9D4-7A7A05B67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059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47625</xdr:colOff>
      <xdr:row>45</xdr:row>
      <xdr:rowOff>47625</xdr:rowOff>
    </xdr:to>
    <xdr:pic>
      <xdr:nvPicPr>
        <xdr:cNvPr id="37" name="Picture 36" descr="Doyle Sailmakers">
          <a:extLst>
            <a:ext uri="{FF2B5EF4-FFF2-40B4-BE49-F238E27FC236}">
              <a16:creationId xmlns:a16="http://schemas.microsoft.com/office/drawing/2014/main" id="{B92A8D1E-8729-4C87-E60B-F0A5F015E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449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5EBFC97D-D510-CB67-C54D-A6A60910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840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39" name="Picture 38" descr="Ullman Sails">
          <a:extLst>
            <a:ext uri="{FF2B5EF4-FFF2-40B4-BE49-F238E27FC236}">
              <a16:creationId xmlns:a16="http://schemas.microsoft.com/office/drawing/2014/main" id="{31607595-36D6-C41F-16CA-B095B307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230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ECCF4792-23F9-5CF2-5228-9BF681C95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002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47625</xdr:colOff>
      <xdr:row>55</xdr:row>
      <xdr:rowOff>47625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7483097-8C68-22C4-817F-C7E03924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278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52</xdr:row>
      <xdr:rowOff>47625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734C893-70CD-A901-0A43-7931C1C6C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554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51</xdr:row>
      <xdr:rowOff>47625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B5C338DD-A720-C049-126D-3F428E6D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9452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3157E8E2-8DCE-C00D-2969-C45E0076A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335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47625</xdr:colOff>
      <xdr:row>53</xdr:row>
      <xdr:rowOff>47625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0A1D979-82EE-04E4-8D11-9572F0EE8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726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62D46567-C28C-6ACE-EE33-1FA1CBF0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497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47625</xdr:colOff>
      <xdr:row>57</xdr:row>
      <xdr:rowOff>47625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BD78E8F9-576B-F002-624F-4D4970921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888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45720</xdr:colOff>
      <xdr:row>2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1F32C7-9A5A-B9BD-C118-457B00B02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28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45720</xdr:colOff>
      <xdr:row>3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5482D7-8603-4D3B-1321-B095A109A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562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45720</xdr:colOff>
      <xdr:row>4</xdr:row>
      <xdr:rowOff>45720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35A87A-62BA-7198-231C-489486E1C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296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45720</xdr:colOff>
      <xdr:row>5</xdr:row>
      <xdr:rowOff>45720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B673B2-F0FF-7DD4-BEB5-76541A28D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944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45720</xdr:colOff>
      <xdr:row>6</xdr:row>
      <xdr:rowOff>45720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5C59AEF-210D-EEDD-218E-6DE95C41C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678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45720</xdr:colOff>
      <xdr:row>7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CDEE7B-2415-0709-4506-B41484036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1412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45720</xdr:colOff>
      <xdr:row>8</xdr:row>
      <xdr:rowOff>45720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EFBCEB3-3A23-0A60-3712-B00A16C1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5146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45720</xdr:colOff>
      <xdr:row>11</xdr:row>
      <xdr:rowOff>45720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378287E-50E4-04D8-14D2-6AE6405B4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2537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45720</xdr:colOff>
      <xdr:row>12</xdr:row>
      <xdr:rowOff>45720</xdr:rowOff>
    </xdr:to>
    <xdr:pic>
      <xdr:nvPicPr>
        <xdr:cNvPr id="10" name="Picture 9" descr="Ullman Sails">
          <a:extLst>
            <a:ext uri="{FF2B5EF4-FFF2-40B4-BE49-F238E27FC236}">
              <a16:creationId xmlns:a16="http://schemas.microsoft.com/office/drawing/2014/main" id="{24AFA0FC-583E-9AF5-2167-265B2557F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4899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45720</xdr:colOff>
      <xdr:row>13</xdr:row>
      <xdr:rowOff>45720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0D8317-901F-5CE7-99B1-5A96F1F2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633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45720</xdr:colOff>
      <xdr:row>14</xdr:row>
      <xdr:rowOff>45720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367A3D-E16B-31BA-1B5A-2CC4549A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0995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45720</xdr:colOff>
      <xdr:row>15</xdr:row>
      <xdr:rowOff>45720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7169D8F-F10A-CCE0-4BEE-2C27A7FE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643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45720</xdr:colOff>
      <xdr:row>16</xdr:row>
      <xdr:rowOff>45720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6A30030-4233-CBC2-3B72-96AB022A1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9149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45720</xdr:colOff>
      <xdr:row>19</xdr:row>
      <xdr:rowOff>45720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D83DE19-58E5-1C26-0D29-00ABD6570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6540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45720</xdr:colOff>
      <xdr:row>20</xdr:row>
      <xdr:rowOff>45720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2F69F4C-8DE0-1E03-6A86-88532F5B4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0274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45720</xdr:colOff>
      <xdr:row>21</xdr:row>
      <xdr:rowOff>45720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E94164F-817B-1E3D-414F-DD4B52191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008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45720</xdr:colOff>
      <xdr:row>22</xdr:row>
      <xdr:rowOff>45720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434B46C-0447-4CD7-A931-AE0DA1A0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9570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45720</xdr:colOff>
      <xdr:row>23</xdr:row>
      <xdr:rowOff>45720</xdr:rowOff>
    </xdr:to>
    <xdr:pic>
      <xdr:nvPicPr>
        <xdr:cNvPr id="19" name="Picture 18" descr="Other">
          <a:extLst>
            <a:ext uri="{FF2B5EF4-FFF2-40B4-BE49-F238E27FC236}">
              <a16:creationId xmlns:a16="http://schemas.microsoft.com/office/drawing/2014/main" id="{BA6C3C28-3179-E74B-985D-787B6AA07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1932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45720</xdr:colOff>
      <xdr:row>24</xdr:row>
      <xdr:rowOff>45720</xdr:rowOff>
    </xdr:to>
    <xdr:pic>
      <xdr:nvPicPr>
        <xdr:cNvPr id="20" name="Picture 19" descr="Other">
          <a:extLst>
            <a:ext uri="{FF2B5EF4-FFF2-40B4-BE49-F238E27FC236}">
              <a16:creationId xmlns:a16="http://schemas.microsoft.com/office/drawing/2014/main" id="{D2498CCA-4628-13EE-2D7B-79906F09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5666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45720</xdr:colOff>
      <xdr:row>27</xdr:row>
      <xdr:rowOff>45720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E92BF39-75DE-DE6A-DBFB-7EB951323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3058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45720</xdr:colOff>
      <xdr:row>28</xdr:row>
      <xdr:rowOff>45720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FD28AA0-A230-BE4A-2BDC-98E0A5267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5420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45720</xdr:colOff>
      <xdr:row>29</xdr:row>
      <xdr:rowOff>45720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16D1158-1881-9B2B-E1AE-05F57875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9154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45720</xdr:colOff>
      <xdr:row>30</xdr:row>
      <xdr:rowOff>45720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585CF02A-3F89-5618-33D0-3285423F5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2887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45720</xdr:colOff>
      <xdr:row>31</xdr:row>
      <xdr:rowOff>45720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EE1AEB9-A7A2-74EC-1980-7A23C7DFD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99822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45720</xdr:colOff>
      <xdr:row>32</xdr:row>
      <xdr:rowOff>45720</xdr:rowOff>
    </xdr:to>
    <xdr:pic>
      <xdr:nvPicPr>
        <xdr:cNvPr id="26" name="Picture 25" descr="Ullman Sails">
          <a:extLst>
            <a:ext uri="{FF2B5EF4-FFF2-40B4-BE49-F238E27FC236}">
              <a16:creationId xmlns:a16="http://schemas.microsoft.com/office/drawing/2014/main" id="{B3B2EDA9-DAEC-B049-5873-9CF5D4932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2184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45720</xdr:colOff>
      <xdr:row>33</xdr:row>
      <xdr:rowOff>45720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E89D8AB-2C6E-F15E-AAD9-23C293F58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5918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45720</xdr:colOff>
      <xdr:row>34</xdr:row>
      <xdr:rowOff>45720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F5D86F1-1C30-277E-C597-2E2CCD820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9651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45720</xdr:colOff>
      <xdr:row>35</xdr:row>
      <xdr:rowOff>45720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1965AD85-F5A3-0E8E-0AD2-2719656F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3385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45720</xdr:colOff>
      <xdr:row>36</xdr:row>
      <xdr:rowOff>45720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D1BCF074-64EB-2785-E1A6-9E2579B8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5747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45720</xdr:colOff>
      <xdr:row>37</xdr:row>
      <xdr:rowOff>45720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8736AEC-F12D-DD8A-32EB-25F1DDB51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19481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45720</xdr:colOff>
      <xdr:row>38</xdr:row>
      <xdr:rowOff>45720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70508782-7FDE-F5F4-C8C4-A6CB5D44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1843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45720</xdr:colOff>
      <xdr:row>39</xdr:row>
      <xdr:rowOff>45720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7E4B3987-D347-E942-324B-C0CC8B6BD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5577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45720</xdr:colOff>
      <xdr:row>40</xdr:row>
      <xdr:rowOff>45720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CDE31B2-AB21-0FB2-5120-C6C9E77D3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1140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45720</xdr:colOff>
      <xdr:row>43</xdr:row>
      <xdr:rowOff>45720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FF3342E3-1CC7-D6E6-6150-FD87C2941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37160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45720</xdr:colOff>
      <xdr:row>44</xdr:row>
      <xdr:rowOff>45720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4F11C4C4-C887-C997-7995-9F1D4151B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0893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45720</xdr:colOff>
      <xdr:row>45</xdr:row>
      <xdr:rowOff>45720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7D869A7-F772-3017-245E-1369FD255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4627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45720</xdr:colOff>
      <xdr:row>46</xdr:row>
      <xdr:rowOff>45720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98285590-F181-F9F6-E622-01AF11155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48361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45720</xdr:colOff>
      <xdr:row>47</xdr:row>
      <xdr:rowOff>45720</xdr:rowOff>
    </xdr:to>
    <xdr:pic>
      <xdr:nvPicPr>
        <xdr:cNvPr id="39" name="Picture 38" descr="Ullman Sails">
          <a:extLst>
            <a:ext uri="{FF2B5EF4-FFF2-40B4-BE49-F238E27FC236}">
              <a16:creationId xmlns:a16="http://schemas.microsoft.com/office/drawing/2014/main" id="{133F7D4E-20E6-38FF-AE66-A62C984B9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2095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45720</xdr:colOff>
      <xdr:row>48</xdr:row>
      <xdr:rowOff>45720</xdr:rowOff>
    </xdr:to>
    <xdr:pic>
      <xdr:nvPicPr>
        <xdr:cNvPr id="40" name="Picture 39" descr="Doyle Sailmakers">
          <a:extLst>
            <a:ext uri="{FF2B5EF4-FFF2-40B4-BE49-F238E27FC236}">
              <a16:creationId xmlns:a16="http://schemas.microsoft.com/office/drawing/2014/main" id="{88DB4CF4-B91E-4685-ADC6-6FCE328B6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558290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45720</xdr:colOff>
      <xdr:row>51</xdr:row>
      <xdr:rowOff>45720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F03F656-989B-C735-07D9-541AC60B7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3220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45720</xdr:colOff>
      <xdr:row>52</xdr:row>
      <xdr:rowOff>45720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199D785B-0CBD-013D-127C-CB63BB22E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5582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45720</xdr:colOff>
      <xdr:row>53</xdr:row>
      <xdr:rowOff>45720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BBCEFE7-0C04-DADD-9B67-4192D9C36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7944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45720</xdr:colOff>
      <xdr:row>54</xdr:row>
      <xdr:rowOff>45720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7B1F7D05-8685-04D9-CD3F-02784C2D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1678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45720</xdr:colOff>
      <xdr:row>55</xdr:row>
      <xdr:rowOff>45720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FA2589C3-7CBA-C757-C2A3-0443BE3B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75412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45720</xdr:colOff>
      <xdr:row>56</xdr:row>
      <xdr:rowOff>45720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7BF65C20-691F-0BA0-7708-4B20EF06E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28038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45720</xdr:colOff>
      <xdr:row>57</xdr:row>
      <xdr:rowOff>45720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836F623-5075-6627-BE45-C24426A8E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865376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45720</xdr:colOff>
      <xdr:row>58</xdr:row>
      <xdr:rowOff>45720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A201CBEC-58AC-220F-4B93-AFF47C58B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02714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45720</xdr:colOff>
      <xdr:row>59</xdr:row>
      <xdr:rowOff>45720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EA0DCF99-6620-CD79-C711-736CDFC51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9400520"/>
          <a:ext cx="45720" cy="45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47625</xdr:colOff>
      <xdr:row>4</xdr:row>
      <xdr:rowOff>47625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CA43949-C28E-48BB-8A90-B5D34EEED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1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47625</xdr:colOff>
      <xdr:row>3</xdr:row>
      <xdr:rowOff>47625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311BDEB4-06A8-4681-B68D-BB714DD71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7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47625</xdr:colOff>
      <xdr:row>6</xdr:row>
      <xdr:rowOff>47625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51956C12-54C7-417E-8141-98CA4EA9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57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47625</xdr:colOff>
      <xdr:row>5</xdr:row>
      <xdr:rowOff>47625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53B2DE8-D5F8-495F-882C-B74ADC55F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47625</xdr:colOff>
      <xdr:row>8</xdr:row>
      <xdr:rowOff>47625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FD8385AC-01C4-42ED-839F-2765EC045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57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47625</xdr:colOff>
      <xdr:row>7</xdr:row>
      <xdr:rowOff>47625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FBB80440-5E9E-45C1-BE43-5823977AF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57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47625</xdr:colOff>
      <xdr:row>9</xdr:row>
      <xdr:rowOff>47625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AC8C14B7-97E5-483B-92B0-CB5BC692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7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79C2CAE6-CFC3-49C1-AA9A-C2A9E2D91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384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47625</xdr:colOff>
      <xdr:row>12</xdr:row>
      <xdr:rowOff>47625</xdr:rowOff>
    </xdr:to>
    <xdr:pic>
      <xdr:nvPicPr>
        <xdr:cNvPr id="56" name="Picture 55" descr="Ullman Sails">
          <a:extLst>
            <a:ext uri="{FF2B5EF4-FFF2-40B4-BE49-F238E27FC236}">
              <a16:creationId xmlns:a16="http://schemas.microsoft.com/office/drawing/2014/main" id="{9FDCBB29-1564-492C-8FB8-2C99FB7CF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146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B100BC8-AA56-4BFB-9C4E-5BCD4D765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314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47625</xdr:colOff>
      <xdr:row>13</xdr:row>
      <xdr:rowOff>47625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967C6806-C933-420E-8487-28D6FE937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4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9B2AA57B-4FD8-4FCC-8B76-FFC52458B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14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47625</xdr:colOff>
      <xdr:row>14</xdr:row>
      <xdr:rowOff>47625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1B8BE204-1185-499F-86B0-F65F10B73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47625</xdr:colOff>
      <xdr:row>20</xdr:row>
      <xdr:rowOff>47625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9CC465D6-3CA4-419C-AC19-5B5E4869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957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47625</xdr:colOff>
      <xdr:row>23</xdr:row>
      <xdr:rowOff>47625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C2B1CFC-C502-418B-9431-E9D45D460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95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47625</xdr:colOff>
      <xdr:row>21</xdr:row>
      <xdr:rowOff>47625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3C4E1918-A968-4B66-A63B-5B1392B5A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95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47625</xdr:colOff>
      <xdr:row>25</xdr:row>
      <xdr:rowOff>47625</xdr:rowOff>
    </xdr:to>
    <xdr:pic>
      <xdr:nvPicPr>
        <xdr:cNvPr id="64" name="Picture 63" descr="Other">
          <a:extLst>
            <a:ext uri="{FF2B5EF4-FFF2-40B4-BE49-F238E27FC236}">
              <a16:creationId xmlns:a16="http://schemas.microsoft.com/office/drawing/2014/main" id="{66F6F866-1C68-4BCC-B627-DB2430EBC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958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47625</xdr:colOff>
      <xdr:row>24</xdr:row>
      <xdr:rowOff>47625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1BC1F23B-C283-4E6A-8E2D-1825FB2B3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5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47625</xdr:colOff>
      <xdr:row>22</xdr:row>
      <xdr:rowOff>47625</xdr:rowOff>
    </xdr:to>
    <xdr:pic>
      <xdr:nvPicPr>
        <xdr:cNvPr id="66" name="Picture 65" descr="Other">
          <a:extLst>
            <a:ext uri="{FF2B5EF4-FFF2-40B4-BE49-F238E27FC236}">
              <a16:creationId xmlns:a16="http://schemas.microsoft.com/office/drawing/2014/main" id="{31330D89-A1C3-4452-A1E5-868667BDC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95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28</xdr:row>
      <xdr:rowOff>47625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80073A0F-F106-4A61-B0C1-C99A7EC75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9531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192AE439-2EBB-4CAE-B317-70E55302A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53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3804D29-CDC9-4733-9CD7-323410B1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532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36</xdr:row>
      <xdr:rowOff>47625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B0FF2FD4-6E7A-4029-AF7B-12FD6A1B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753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73A64AF4-AABD-473A-89C9-379E7AFB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531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836C0A6D-58C8-4238-B91D-68E54B926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532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47625</xdr:colOff>
      <xdr:row>37</xdr:row>
      <xdr:rowOff>47625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4956B2B7-E65E-412C-BEE3-7B9BC7CB9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53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74" name="Picture 73" descr="Ullman Sails">
          <a:extLst>
            <a:ext uri="{FF2B5EF4-FFF2-40B4-BE49-F238E27FC236}">
              <a16:creationId xmlns:a16="http://schemas.microsoft.com/office/drawing/2014/main" id="{381F8990-5D11-461D-9A72-4087815A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532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C29A062C-C19B-4649-8FC5-29E5AE42E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53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347B442A-D067-4222-88FA-5005B70AD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533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47625</xdr:colOff>
      <xdr:row>38</xdr:row>
      <xdr:rowOff>47625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4D92BE2B-6B8C-4A0A-A2E5-CFE7CA06B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753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ABCE13E7-9189-4C66-ACB6-A5010044B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53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47625</xdr:colOff>
      <xdr:row>40</xdr:row>
      <xdr:rowOff>47625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18593FEB-E47B-4771-8B18-2C263C25C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534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47625</xdr:colOff>
      <xdr:row>43</xdr:row>
      <xdr:rowOff>47625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95C5C32E-7EC0-4BF9-99F4-CDFD16EFF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44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4158F020-1906-41E6-8CC2-285B20791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9439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1AD9C2ED-8788-47D5-8C3A-6C887A3F9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144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47625</xdr:colOff>
      <xdr:row>45</xdr:row>
      <xdr:rowOff>47625</xdr:rowOff>
    </xdr:to>
    <xdr:pic>
      <xdr:nvPicPr>
        <xdr:cNvPr id="83" name="Picture 82" descr="Doyle Sailmakers">
          <a:extLst>
            <a:ext uri="{FF2B5EF4-FFF2-40B4-BE49-F238E27FC236}">
              <a16:creationId xmlns:a16="http://schemas.microsoft.com/office/drawing/2014/main" id="{424F64EF-B500-40E0-9428-8135DFF18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44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B8B50A52-8CF1-4E31-9045-D773D53B8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44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85" name="Picture 84" descr="Ullman Sails">
          <a:extLst>
            <a:ext uri="{FF2B5EF4-FFF2-40B4-BE49-F238E27FC236}">
              <a16:creationId xmlns:a16="http://schemas.microsoft.com/office/drawing/2014/main" id="{84E3042E-FAF1-4681-9484-EF91C224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44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35A360BE-27A3-403E-AB12-B799DBBCE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5251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47625</xdr:colOff>
      <xdr:row>53</xdr:row>
      <xdr:rowOff>47625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D0ED3485-C50A-4789-85CF-0AB7CD02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839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47625</xdr:colOff>
      <xdr:row>55</xdr:row>
      <xdr:rowOff>47625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52D557AD-6B9D-420E-A10D-5ADB3461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0013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51</xdr:row>
      <xdr:rowOff>47625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C1F9A1FF-D341-4078-AF5E-D3DE39C79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8013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8891F9E8-CFFA-493C-8980-0A04927F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0396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52</xdr:row>
      <xdr:rowOff>47625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17365470-4793-40D0-B4EA-4AADA2B4A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014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ECA25FEB-10B0-4B56-B4B1-8DA71308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6014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C0F26577-6B24-4EBE-96FE-315BCC626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315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ce@windsoryachtclub.com" TargetMode="External"/><Relationship Id="rId1" Type="http://schemas.openxmlformats.org/officeDocument/2006/relationships/hyperlink" Target="http://www.windsoryachtclub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B409A-85E9-4FF7-98D3-7379BC2F15F2}">
  <dimension ref="A1:A15"/>
  <sheetViews>
    <sheetView workbookViewId="0">
      <selection activeCell="A19" sqref="A19"/>
    </sheetView>
  </sheetViews>
  <sheetFormatPr defaultRowHeight="14.4" x14ac:dyDescent="0.3"/>
  <cols>
    <col min="1" max="1" width="112.44140625" customWidth="1"/>
  </cols>
  <sheetData>
    <row r="1" spans="1:1" ht="23.4" x14ac:dyDescent="0.3">
      <c r="A1" s="39" t="s">
        <v>342</v>
      </c>
    </row>
    <row r="2" spans="1:1" x14ac:dyDescent="0.3">
      <c r="A2" s="40" t="s">
        <v>343</v>
      </c>
    </row>
    <row r="3" spans="1:1" x14ac:dyDescent="0.3">
      <c r="A3" s="41" t="s">
        <v>344</v>
      </c>
    </row>
    <row r="4" spans="1:1" x14ac:dyDescent="0.3">
      <c r="A4" s="41" t="s">
        <v>345</v>
      </c>
    </row>
    <row r="5" spans="1:1" x14ac:dyDescent="0.3">
      <c r="A5" s="41"/>
    </row>
    <row r="6" spans="1:1" x14ac:dyDescent="0.3">
      <c r="A6" s="42" t="s">
        <v>336</v>
      </c>
    </row>
    <row r="7" spans="1:1" x14ac:dyDescent="0.3">
      <c r="A7" s="43" t="s">
        <v>346</v>
      </c>
    </row>
    <row r="8" spans="1:1" x14ac:dyDescent="0.3">
      <c r="A8" s="45" t="s">
        <v>341</v>
      </c>
    </row>
    <row r="9" spans="1:1" x14ac:dyDescent="0.3">
      <c r="A9" s="43" t="s">
        <v>337</v>
      </c>
    </row>
    <row r="10" spans="1:1" x14ac:dyDescent="0.3">
      <c r="A10" s="44" t="s">
        <v>338</v>
      </c>
    </row>
    <row r="11" spans="1:1" x14ac:dyDescent="0.3">
      <c r="A11" s="44" t="s">
        <v>339</v>
      </c>
    </row>
    <row r="12" spans="1:1" x14ac:dyDescent="0.3">
      <c r="A12" s="44" t="s">
        <v>347</v>
      </c>
    </row>
    <row r="13" spans="1:1" x14ac:dyDescent="0.3">
      <c r="A13" s="44" t="s">
        <v>348</v>
      </c>
    </row>
    <row r="14" spans="1:1" x14ac:dyDescent="0.3">
      <c r="A14" s="44" t="s">
        <v>349</v>
      </c>
    </row>
    <row r="15" spans="1:1" x14ac:dyDescent="0.3">
      <c r="A15" s="44" t="s">
        <v>340</v>
      </c>
    </row>
  </sheetData>
  <hyperlinks>
    <hyperlink ref="A3" r:id="rId1" display="http://www.windsoryachtclub.com/" xr:uid="{CEFECED4-1DE4-43CB-9699-C37FE5AA0C4B}"/>
    <hyperlink ref="A4" r:id="rId2" display="mailto:race@windsoryachtclub.com" xr:uid="{9C81EF89-5AB2-43BA-B4D1-AF3F6EA88B2E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7B1E-1649-42B4-9812-96B37E05E3D1}">
  <sheetPr>
    <pageSetUpPr fitToPage="1"/>
  </sheetPr>
  <dimension ref="A1:P193"/>
  <sheetViews>
    <sheetView topLeftCell="A40" workbookViewId="0">
      <selection activeCell="F1" sqref="F1"/>
    </sheetView>
  </sheetViews>
  <sheetFormatPr defaultRowHeight="14.4" x14ac:dyDescent="0.3"/>
  <cols>
    <col min="1" max="1" width="7.44140625" customWidth="1"/>
    <col min="2" max="2" width="2.88671875" customWidth="1"/>
    <col min="4" max="4" width="17" customWidth="1"/>
    <col min="6" max="6" width="12" customWidth="1"/>
    <col min="10" max="10" width="8.88671875" customWidth="1"/>
    <col min="15" max="15" width="9.109375" style="47"/>
  </cols>
  <sheetData>
    <row r="1" spans="1:16" s="5" customFormat="1" ht="42" customHeight="1" x14ac:dyDescent="0.5">
      <c r="C1" s="52" t="s">
        <v>352</v>
      </c>
      <c r="D1" s="49" t="s">
        <v>350</v>
      </c>
      <c r="G1" s="5" t="s">
        <v>182</v>
      </c>
      <c r="H1" s="5" t="s">
        <v>183</v>
      </c>
      <c r="I1" s="5" t="s">
        <v>184</v>
      </c>
      <c r="J1" s="6" t="s">
        <v>188</v>
      </c>
      <c r="K1" s="5" t="s">
        <v>185</v>
      </c>
      <c r="L1" s="5" t="s">
        <v>186</v>
      </c>
      <c r="M1" s="5" t="s">
        <v>187</v>
      </c>
      <c r="N1" s="5" t="s">
        <v>189</v>
      </c>
      <c r="O1" s="46" t="s">
        <v>190</v>
      </c>
    </row>
    <row r="2" spans="1:16" x14ac:dyDescent="0.3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21" thickBot="1" x14ac:dyDescent="0.35">
      <c r="A3" s="9">
        <v>1</v>
      </c>
      <c r="B3" s="25"/>
      <c r="C3" s="27" t="s">
        <v>1</v>
      </c>
      <c r="D3" s="27" t="s">
        <v>2</v>
      </c>
      <c r="E3" s="8" t="s">
        <v>0</v>
      </c>
      <c r="F3" s="8" t="s">
        <v>3</v>
      </c>
      <c r="G3" s="9">
        <v>1</v>
      </c>
      <c r="H3" s="9">
        <v>3</v>
      </c>
      <c r="I3" s="9">
        <v>2</v>
      </c>
      <c r="J3" s="9"/>
      <c r="K3" s="10">
        <v>6</v>
      </c>
      <c r="L3" s="9">
        <v>4</v>
      </c>
      <c r="M3" s="9">
        <v>1</v>
      </c>
      <c r="N3" s="9">
        <v>17</v>
      </c>
      <c r="O3" s="47">
        <f>N3-K3</f>
        <v>11</v>
      </c>
      <c r="P3" s="11"/>
    </row>
    <row r="4" spans="1:16" ht="37.5" customHeight="1" thickBot="1" x14ac:dyDescent="0.35">
      <c r="A4" s="9">
        <v>2</v>
      </c>
      <c r="B4" s="25"/>
      <c r="C4" s="27" t="s">
        <v>7</v>
      </c>
      <c r="D4" s="27" t="s">
        <v>8</v>
      </c>
      <c r="E4" s="8" t="s">
        <v>0</v>
      </c>
      <c r="F4" s="8" t="s">
        <v>9</v>
      </c>
      <c r="G4" s="9">
        <v>2</v>
      </c>
      <c r="H4" s="9">
        <v>2</v>
      </c>
      <c r="I4" s="9">
        <v>3</v>
      </c>
      <c r="J4" s="9"/>
      <c r="K4" s="9">
        <v>2</v>
      </c>
      <c r="L4" s="10">
        <v>6</v>
      </c>
      <c r="M4" s="9">
        <v>2</v>
      </c>
      <c r="N4" s="9">
        <v>17</v>
      </c>
      <c r="O4" s="47">
        <f>N4-L4</f>
        <v>11</v>
      </c>
      <c r="P4" s="11"/>
    </row>
    <row r="5" spans="1:16" ht="41.4" thickBot="1" x14ac:dyDescent="0.35">
      <c r="A5" s="9">
        <v>3</v>
      </c>
      <c r="B5" s="25"/>
      <c r="C5" s="27" t="s">
        <v>4</v>
      </c>
      <c r="D5" s="27" t="s">
        <v>5</v>
      </c>
      <c r="E5" s="8" t="s">
        <v>0</v>
      </c>
      <c r="F5" s="8" t="s">
        <v>6</v>
      </c>
      <c r="G5" s="9">
        <v>3</v>
      </c>
      <c r="H5" s="9">
        <v>1</v>
      </c>
      <c r="I5" s="10">
        <v>5</v>
      </c>
      <c r="J5" s="9"/>
      <c r="K5" s="9">
        <v>3</v>
      </c>
      <c r="L5" s="9">
        <v>2</v>
      </c>
      <c r="M5" s="9">
        <v>3</v>
      </c>
      <c r="N5" s="9">
        <v>17</v>
      </c>
      <c r="O5" s="47">
        <f>N5-I5</f>
        <v>12</v>
      </c>
      <c r="P5" s="11"/>
    </row>
    <row r="6" spans="1:16" ht="15" thickBot="1" x14ac:dyDescent="0.35">
      <c r="A6" s="9">
        <v>4</v>
      </c>
      <c r="B6" s="25"/>
      <c r="C6" s="27" t="s">
        <v>10</v>
      </c>
      <c r="D6" s="27" t="s">
        <v>11</v>
      </c>
      <c r="E6" s="8" t="s">
        <v>0</v>
      </c>
      <c r="F6" s="8" t="s">
        <v>12</v>
      </c>
      <c r="G6" s="9">
        <v>5</v>
      </c>
      <c r="H6" s="9">
        <v>4</v>
      </c>
      <c r="I6" s="9">
        <v>1</v>
      </c>
      <c r="J6" s="9"/>
      <c r="K6" s="9">
        <v>1</v>
      </c>
      <c r="L6" s="10" t="s">
        <v>192</v>
      </c>
      <c r="M6" s="9" t="s">
        <v>14</v>
      </c>
      <c r="N6" s="9">
        <v>27</v>
      </c>
      <c r="O6" s="47">
        <f>N6-8</f>
        <v>19</v>
      </c>
      <c r="P6" s="11"/>
    </row>
    <row r="7" spans="1:16" ht="15" thickBot="1" x14ac:dyDescent="0.35">
      <c r="A7" s="9">
        <v>5</v>
      </c>
      <c r="B7" s="25"/>
      <c r="C7" s="27" t="s">
        <v>15</v>
      </c>
      <c r="D7" s="27" t="s">
        <v>16</v>
      </c>
      <c r="E7" s="8" t="s">
        <v>17</v>
      </c>
      <c r="F7" s="8" t="s">
        <v>18</v>
      </c>
      <c r="G7" s="10">
        <v>6</v>
      </c>
      <c r="H7" s="9">
        <v>5</v>
      </c>
      <c r="I7" s="9">
        <v>4</v>
      </c>
      <c r="J7" s="9"/>
      <c r="K7" s="9">
        <v>4</v>
      </c>
      <c r="L7" s="9">
        <v>5</v>
      </c>
      <c r="M7" s="9">
        <v>5</v>
      </c>
      <c r="N7" s="9">
        <v>29</v>
      </c>
      <c r="O7" s="47">
        <f>N7-G7</f>
        <v>23</v>
      </c>
      <c r="P7" s="11"/>
    </row>
    <row r="8" spans="1:16" ht="15" thickBot="1" x14ac:dyDescent="0.35">
      <c r="A8" s="9">
        <v>6</v>
      </c>
      <c r="B8" s="25"/>
      <c r="C8" s="27" t="s">
        <v>19</v>
      </c>
      <c r="D8" s="27" t="s">
        <v>20</v>
      </c>
      <c r="E8" s="8" t="s">
        <v>0</v>
      </c>
      <c r="F8" s="8" t="s">
        <v>21</v>
      </c>
      <c r="G8" s="9">
        <v>4</v>
      </c>
      <c r="H8" s="10" t="s">
        <v>193</v>
      </c>
      <c r="I8" s="9">
        <v>6</v>
      </c>
      <c r="J8" s="9"/>
      <c r="K8" s="9">
        <v>5</v>
      </c>
      <c r="L8" s="9">
        <v>3</v>
      </c>
      <c r="M8" s="9">
        <v>6</v>
      </c>
      <c r="N8" s="9">
        <v>31</v>
      </c>
      <c r="O8" s="47">
        <f>N8-7</f>
        <v>24</v>
      </c>
      <c r="P8" s="11"/>
    </row>
    <row r="9" spans="1:16" ht="21" thickBot="1" x14ac:dyDescent="0.35">
      <c r="A9" s="9">
        <v>7</v>
      </c>
      <c r="B9" s="25"/>
      <c r="C9" s="27" t="s">
        <v>22</v>
      </c>
      <c r="D9" s="27" t="s">
        <v>23</v>
      </c>
      <c r="E9" s="8" t="s">
        <v>0</v>
      </c>
      <c r="F9" s="8" t="s">
        <v>24</v>
      </c>
      <c r="G9" s="9" t="s">
        <v>13</v>
      </c>
      <c r="H9" s="9" t="s">
        <v>13</v>
      </c>
      <c r="I9" s="9" t="s">
        <v>13</v>
      </c>
      <c r="J9" s="9"/>
      <c r="K9" s="9">
        <v>7</v>
      </c>
      <c r="L9" s="9">
        <v>1</v>
      </c>
      <c r="M9" s="9">
        <v>4</v>
      </c>
      <c r="N9" s="9">
        <v>36</v>
      </c>
      <c r="O9" s="47" t="s">
        <v>191</v>
      </c>
      <c r="P9" s="11"/>
    </row>
    <row r="10" spans="1:16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x14ac:dyDescent="0.3">
      <c r="A11" s="48" t="s">
        <v>25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21" thickBot="1" x14ac:dyDescent="0.35">
      <c r="A12" s="9">
        <v>1</v>
      </c>
      <c r="B12" s="25"/>
      <c r="C12" s="27" t="s">
        <v>26</v>
      </c>
      <c r="D12" s="27" t="s">
        <v>27</v>
      </c>
      <c r="E12" s="8" t="s">
        <v>25</v>
      </c>
      <c r="F12" s="8" t="s">
        <v>28</v>
      </c>
      <c r="G12" s="9">
        <v>1</v>
      </c>
      <c r="H12" s="9">
        <v>1</v>
      </c>
      <c r="I12" s="9">
        <v>2</v>
      </c>
      <c r="J12" s="9"/>
      <c r="K12" s="9">
        <v>2</v>
      </c>
      <c r="L12" s="9">
        <v>1.5</v>
      </c>
      <c r="M12" s="10">
        <v>2.5</v>
      </c>
      <c r="N12" s="9">
        <v>10</v>
      </c>
      <c r="O12" s="47">
        <f>N12-M12</f>
        <v>7.5</v>
      </c>
      <c r="P12" s="11"/>
    </row>
    <row r="13" spans="1:16" ht="21" thickBot="1" x14ac:dyDescent="0.35">
      <c r="A13" s="9">
        <v>2</v>
      </c>
      <c r="B13" s="25">
        <v>4</v>
      </c>
      <c r="C13" s="27" t="s">
        <v>29</v>
      </c>
      <c r="D13" s="27" t="s">
        <v>30</v>
      </c>
      <c r="E13" s="8" t="s">
        <v>31</v>
      </c>
      <c r="F13" s="8" t="s">
        <v>32</v>
      </c>
      <c r="G13" s="9">
        <v>2</v>
      </c>
      <c r="H13" s="9">
        <v>4</v>
      </c>
      <c r="I13" s="9">
        <v>1</v>
      </c>
      <c r="J13" s="9"/>
      <c r="K13" s="10" t="s">
        <v>194</v>
      </c>
      <c r="L13" s="9">
        <v>4</v>
      </c>
      <c r="M13" s="9">
        <v>1</v>
      </c>
      <c r="N13" s="9">
        <v>19</v>
      </c>
      <c r="O13" s="47">
        <f>N13-7</f>
        <v>12</v>
      </c>
      <c r="P13" s="11"/>
    </row>
    <row r="14" spans="1:16" ht="15" thickBot="1" x14ac:dyDescent="0.35">
      <c r="A14" s="9">
        <v>3</v>
      </c>
      <c r="B14" s="25"/>
      <c r="C14" s="27" t="s">
        <v>34</v>
      </c>
      <c r="D14" s="27" t="s">
        <v>35</v>
      </c>
      <c r="E14" s="8" t="s">
        <v>25</v>
      </c>
      <c r="F14" s="8" t="s">
        <v>36</v>
      </c>
      <c r="G14" s="9">
        <v>4</v>
      </c>
      <c r="H14" s="9">
        <v>5</v>
      </c>
      <c r="I14" s="10">
        <v>5</v>
      </c>
      <c r="J14" s="9"/>
      <c r="K14" s="9">
        <v>1</v>
      </c>
      <c r="L14" s="9">
        <v>3</v>
      </c>
      <c r="M14" s="9">
        <v>2.5</v>
      </c>
      <c r="N14" s="9">
        <v>20.5</v>
      </c>
      <c r="O14" s="47">
        <f>N14-I14</f>
        <v>15.5</v>
      </c>
      <c r="P14" s="11"/>
    </row>
    <row r="15" spans="1:16" ht="21" thickBot="1" x14ac:dyDescent="0.35">
      <c r="A15" s="9">
        <v>4</v>
      </c>
      <c r="B15" s="25"/>
      <c r="C15" s="27" t="s">
        <v>37</v>
      </c>
      <c r="D15" s="27" t="s">
        <v>38</v>
      </c>
      <c r="E15" s="8" t="s">
        <v>39</v>
      </c>
      <c r="F15" s="8" t="s">
        <v>40</v>
      </c>
      <c r="G15" s="9">
        <v>5</v>
      </c>
      <c r="H15" s="9">
        <v>3</v>
      </c>
      <c r="I15" s="9">
        <v>3</v>
      </c>
      <c r="J15" s="9"/>
      <c r="K15" s="9">
        <v>3</v>
      </c>
      <c r="L15" s="9">
        <v>1.5</v>
      </c>
      <c r="M15" s="10" t="s">
        <v>194</v>
      </c>
      <c r="N15" s="9">
        <v>22.5</v>
      </c>
      <c r="O15" s="47">
        <f>N15-7</f>
        <v>15.5</v>
      </c>
      <c r="P15" s="11"/>
    </row>
    <row r="16" spans="1:16" ht="15" thickBot="1" x14ac:dyDescent="0.35">
      <c r="A16" s="9">
        <v>5</v>
      </c>
      <c r="B16" s="25"/>
      <c r="C16" s="27" t="s">
        <v>41</v>
      </c>
      <c r="D16" s="27" t="s">
        <v>42</v>
      </c>
      <c r="E16" s="8" t="s">
        <v>25</v>
      </c>
      <c r="F16" s="8" t="s">
        <v>43</v>
      </c>
      <c r="G16" s="9">
        <v>3</v>
      </c>
      <c r="H16" s="9">
        <v>2</v>
      </c>
      <c r="I16" s="9">
        <v>4</v>
      </c>
      <c r="J16" s="9"/>
      <c r="K16" s="9">
        <v>4</v>
      </c>
      <c r="L16" s="10">
        <v>6</v>
      </c>
      <c r="M16" s="9">
        <v>4</v>
      </c>
      <c r="N16" s="9">
        <v>23</v>
      </c>
      <c r="O16" s="47">
        <f>N16-L16</f>
        <v>17</v>
      </c>
      <c r="P16" s="11"/>
    </row>
    <row r="17" spans="1:16" ht="15" thickBot="1" x14ac:dyDescent="0.35">
      <c r="A17" s="9">
        <v>6</v>
      </c>
      <c r="B17" s="25"/>
      <c r="C17" s="27" t="s">
        <v>44</v>
      </c>
      <c r="D17" s="27" t="s">
        <v>45</v>
      </c>
      <c r="E17" s="8" t="s">
        <v>31</v>
      </c>
      <c r="F17" s="8" t="s">
        <v>46</v>
      </c>
      <c r="G17" s="9" t="s">
        <v>33</v>
      </c>
      <c r="H17" s="9" t="s">
        <v>33</v>
      </c>
      <c r="I17" s="9" t="s">
        <v>47</v>
      </c>
      <c r="J17" s="9"/>
      <c r="K17" s="9">
        <v>5</v>
      </c>
      <c r="L17" s="9">
        <v>5</v>
      </c>
      <c r="M17" s="9" t="s">
        <v>33</v>
      </c>
      <c r="N17" s="9">
        <v>38</v>
      </c>
      <c r="O17" s="47" t="s">
        <v>191</v>
      </c>
      <c r="P17" s="11"/>
    </row>
    <row r="18" spans="1:16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x14ac:dyDescent="0.3">
      <c r="A19" s="48" t="s">
        <v>48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</row>
    <row r="20" spans="1:16" ht="15" thickBot="1" x14ac:dyDescent="0.35">
      <c r="A20" s="9">
        <v>1</v>
      </c>
      <c r="B20" s="25"/>
      <c r="C20" s="27" t="s">
        <v>49</v>
      </c>
      <c r="D20" s="27" t="s">
        <v>50</v>
      </c>
      <c r="E20" s="8" t="s">
        <v>51</v>
      </c>
      <c r="F20" s="8" t="s">
        <v>52</v>
      </c>
      <c r="G20" s="10" t="s">
        <v>195</v>
      </c>
      <c r="H20" s="9">
        <v>1</v>
      </c>
      <c r="I20" s="9">
        <v>1</v>
      </c>
      <c r="J20" s="9"/>
      <c r="K20" s="9">
        <v>1</v>
      </c>
      <c r="L20" s="9">
        <v>1</v>
      </c>
      <c r="M20" s="9">
        <v>1</v>
      </c>
      <c r="N20" s="9">
        <v>10</v>
      </c>
      <c r="O20" s="47">
        <v>5</v>
      </c>
      <c r="P20" s="11"/>
    </row>
    <row r="21" spans="1:16" ht="15" thickBot="1" x14ac:dyDescent="0.35">
      <c r="A21" s="9">
        <v>2</v>
      </c>
      <c r="B21" s="25"/>
      <c r="C21" s="27" t="s">
        <v>54</v>
      </c>
      <c r="D21" s="27" t="s">
        <v>55</v>
      </c>
      <c r="E21" s="8" t="s">
        <v>56</v>
      </c>
      <c r="F21" s="8" t="s">
        <v>57</v>
      </c>
      <c r="G21" s="9">
        <v>1</v>
      </c>
      <c r="H21" s="9">
        <v>2</v>
      </c>
      <c r="I21" s="10" t="s">
        <v>195</v>
      </c>
      <c r="J21" s="9"/>
      <c r="K21" s="9">
        <v>2</v>
      </c>
      <c r="L21" s="9">
        <v>2</v>
      </c>
      <c r="M21" s="9">
        <v>2</v>
      </c>
      <c r="N21" s="9">
        <v>14</v>
      </c>
      <c r="O21" s="47">
        <v>9</v>
      </c>
      <c r="P21" s="11"/>
    </row>
    <row r="22" spans="1:16" ht="31.2" thickBot="1" x14ac:dyDescent="0.35">
      <c r="A22" s="9">
        <v>3</v>
      </c>
      <c r="B22" s="25"/>
      <c r="C22" s="27" t="s">
        <v>58</v>
      </c>
      <c r="D22" s="27" t="s">
        <v>59</v>
      </c>
      <c r="E22" s="8" t="s">
        <v>60</v>
      </c>
      <c r="F22" s="8" t="s">
        <v>61</v>
      </c>
      <c r="G22" s="9" t="s">
        <v>53</v>
      </c>
      <c r="H22" s="9">
        <v>3</v>
      </c>
      <c r="I22" s="9" t="s">
        <v>53</v>
      </c>
      <c r="J22" s="9"/>
      <c r="K22" s="9">
        <v>3</v>
      </c>
      <c r="L22" s="9">
        <v>3</v>
      </c>
      <c r="M22" s="9">
        <v>3</v>
      </c>
      <c r="N22" s="9">
        <v>22</v>
      </c>
      <c r="O22" s="47" t="s">
        <v>191</v>
      </c>
      <c r="P22" s="11"/>
    </row>
    <row r="23" spans="1:16" ht="21" thickBot="1" x14ac:dyDescent="0.35">
      <c r="A23" s="9">
        <v>4</v>
      </c>
      <c r="B23" s="25"/>
      <c r="C23" s="27" t="s">
        <v>62</v>
      </c>
      <c r="D23" s="27" t="s">
        <v>63</v>
      </c>
      <c r="E23" s="8" t="s">
        <v>64</v>
      </c>
      <c r="F23" s="8" t="s">
        <v>65</v>
      </c>
      <c r="G23" s="9" t="s">
        <v>53</v>
      </c>
      <c r="H23" s="9" t="s">
        <v>53</v>
      </c>
      <c r="I23" s="9" t="s">
        <v>53</v>
      </c>
      <c r="J23" s="9"/>
      <c r="K23" s="9" t="s">
        <v>53</v>
      </c>
      <c r="L23" s="9" t="s">
        <v>53</v>
      </c>
      <c r="M23" s="9" t="s">
        <v>53</v>
      </c>
      <c r="N23" s="9">
        <v>30</v>
      </c>
      <c r="O23" s="47" t="s">
        <v>191</v>
      </c>
      <c r="P23" s="11"/>
    </row>
    <row r="24" spans="1:16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x14ac:dyDescent="0.3">
      <c r="A25" s="48" t="s">
        <v>66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s="11" customFormat="1" ht="21" thickBot="1" x14ac:dyDescent="0.35">
      <c r="A26" s="9">
        <v>1</v>
      </c>
      <c r="B26" s="7"/>
      <c r="C26" s="27" t="s">
        <v>71</v>
      </c>
      <c r="D26" s="27" t="s">
        <v>72</v>
      </c>
      <c r="E26" s="8" t="s">
        <v>73</v>
      </c>
      <c r="F26" s="8" t="s">
        <v>74</v>
      </c>
      <c r="G26" s="9">
        <v>1</v>
      </c>
      <c r="H26" s="9">
        <v>4</v>
      </c>
      <c r="I26" s="9">
        <v>1</v>
      </c>
      <c r="J26" s="9"/>
      <c r="K26" s="10" t="s">
        <v>196</v>
      </c>
      <c r="L26" s="9">
        <v>6</v>
      </c>
      <c r="M26" s="9">
        <v>1</v>
      </c>
      <c r="N26" s="9">
        <v>27</v>
      </c>
      <c r="O26" s="47">
        <f>N26-14</f>
        <v>13</v>
      </c>
      <c r="P26" s="7"/>
    </row>
    <row r="27" spans="1:16" ht="21" thickBot="1" x14ac:dyDescent="0.35">
      <c r="A27" s="9">
        <v>2</v>
      </c>
      <c r="B27" s="25"/>
      <c r="C27" s="27" t="s">
        <v>67</v>
      </c>
      <c r="D27" s="27" t="s">
        <v>68</v>
      </c>
      <c r="E27" s="8" t="s">
        <v>69</v>
      </c>
      <c r="F27" s="8" t="s">
        <v>70</v>
      </c>
      <c r="G27" s="9">
        <v>3</v>
      </c>
      <c r="H27" s="9">
        <v>1</v>
      </c>
      <c r="I27" s="9">
        <v>4</v>
      </c>
      <c r="J27" s="9"/>
      <c r="K27" s="9">
        <v>4</v>
      </c>
      <c r="L27" s="9">
        <v>1</v>
      </c>
      <c r="M27" s="10">
        <v>8</v>
      </c>
      <c r="N27" s="9">
        <v>21</v>
      </c>
      <c r="O27" s="47">
        <f>N27-M27</f>
        <v>13</v>
      </c>
      <c r="P27" s="11"/>
    </row>
    <row r="28" spans="1:16" ht="21" thickBot="1" x14ac:dyDescent="0.35">
      <c r="A28" s="9">
        <v>3</v>
      </c>
      <c r="B28" s="25"/>
      <c r="C28" s="27" t="s">
        <v>80</v>
      </c>
      <c r="D28" s="27" t="s">
        <v>81</v>
      </c>
      <c r="E28" s="8" t="s">
        <v>82</v>
      </c>
      <c r="F28" s="8" t="s">
        <v>83</v>
      </c>
      <c r="G28" s="10" t="s">
        <v>197</v>
      </c>
      <c r="H28" s="9">
        <v>3</v>
      </c>
      <c r="I28" s="9">
        <v>2</v>
      </c>
      <c r="J28" s="9"/>
      <c r="K28" s="9">
        <v>2</v>
      </c>
      <c r="L28" s="9">
        <v>4</v>
      </c>
      <c r="M28" s="9">
        <v>7</v>
      </c>
      <c r="N28" s="9">
        <v>32</v>
      </c>
      <c r="O28" s="47">
        <f>N28-14</f>
        <v>18</v>
      </c>
      <c r="P28" s="11"/>
    </row>
    <row r="29" spans="1:16" ht="15" thickBot="1" x14ac:dyDescent="0.35">
      <c r="A29" s="9">
        <v>4</v>
      </c>
      <c r="B29" s="25"/>
      <c r="C29" s="27" t="s">
        <v>76</v>
      </c>
      <c r="D29" s="27" t="s">
        <v>77</v>
      </c>
      <c r="E29" s="8" t="s">
        <v>78</v>
      </c>
      <c r="F29" s="8" t="s">
        <v>79</v>
      </c>
      <c r="G29" s="9">
        <v>4</v>
      </c>
      <c r="H29" s="9">
        <v>2</v>
      </c>
      <c r="I29" s="10">
        <v>7</v>
      </c>
      <c r="J29" s="9"/>
      <c r="K29" s="9">
        <v>6</v>
      </c>
      <c r="L29" s="9">
        <v>5</v>
      </c>
      <c r="M29" s="9">
        <v>3</v>
      </c>
      <c r="N29" s="9">
        <v>27</v>
      </c>
      <c r="O29" s="47">
        <f>N29-I29</f>
        <v>20</v>
      </c>
      <c r="P29" s="11"/>
    </row>
    <row r="30" spans="1:16" ht="21" thickBot="1" x14ac:dyDescent="0.35">
      <c r="A30" s="9">
        <v>5</v>
      </c>
      <c r="B30" s="25"/>
      <c r="C30" s="27" t="s">
        <v>84</v>
      </c>
      <c r="D30" s="27" t="s">
        <v>85</v>
      </c>
      <c r="E30" s="8" t="s">
        <v>86</v>
      </c>
      <c r="F30" s="8" t="s">
        <v>87</v>
      </c>
      <c r="G30" s="9">
        <v>5</v>
      </c>
      <c r="H30" s="10" t="s">
        <v>196</v>
      </c>
      <c r="I30" s="9">
        <v>6</v>
      </c>
      <c r="J30" s="9"/>
      <c r="K30" s="9">
        <v>3</v>
      </c>
      <c r="L30" s="9">
        <v>2</v>
      </c>
      <c r="M30" s="9">
        <v>4</v>
      </c>
      <c r="N30" s="9">
        <v>34</v>
      </c>
      <c r="O30" s="47">
        <f>N30-14</f>
        <v>20</v>
      </c>
      <c r="P30" s="11"/>
    </row>
    <row r="31" spans="1:16" ht="15" thickBot="1" x14ac:dyDescent="0.35">
      <c r="A31" s="9">
        <v>6</v>
      </c>
      <c r="B31" s="25"/>
      <c r="C31" s="27" t="s">
        <v>88</v>
      </c>
      <c r="D31" s="27" t="s">
        <v>89</v>
      </c>
      <c r="E31" s="8" t="s">
        <v>90</v>
      </c>
      <c r="F31" s="8" t="s">
        <v>91</v>
      </c>
      <c r="G31" s="9">
        <v>2</v>
      </c>
      <c r="H31" s="10" t="s">
        <v>196</v>
      </c>
      <c r="I31" s="9">
        <v>3</v>
      </c>
      <c r="J31" s="9"/>
      <c r="K31" s="9">
        <v>5</v>
      </c>
      <c r="L31" s="9">
        <v>7</v>
      </c>
      <c r="M31" s="9">
        <v>6</v>
      </c>
      <c r="N31" s="9">
        <v>37</v>
      </c>
      <c r="O31" s="47">
        <f>N31-14</f>
        <v>23</v>
      </c>
      <c r="P31" s="11"/>
    </row>
    <row r="32" spans="1:16" ht="21" thickBot="1" x14ac:dyDescent="0.35">
      <c r="A32" s="9">
        <v>7</v>
      </c>
      <c r="B32" s="25"/>
      <c r="C32" s="27" t="s">
        <v>92</v>
      </c>
      <c r="D32" s="27" t="s">
        <v>93</v>
      </c>
      <c r="E32" s="8" t="s">
        <v>94</v>
      </c>
      <c r="F32" s="8" t="s">
        <v>95</v>
      </c>
      <c r="G32" s="9">
        <v>6</v>
      </c>
      <c r="H32" s="9">
        <v>5</v>
      </c>
      <c r="I32" s="9">
        <v>5</v>
      </c>
      <c r="J32" s="9"/>
      <c r="K32" s="9">
        <v>7</v>
      </c>
      <c r="L32" s="9">
        <v>9</v>
      </c>
      <c r="M32" s="10">
        <v>10</v>
      </c>
      <c r="N32" s="9">
        <v>42</v>
      </c>
      <c r="O32" s="47">
        <f>N32-M32</f>
        <v>32</v>
      </c>
      <c r="P32" s="11"/>
    </row>
    <row r="33" spans="1:16" ht="21" thickBot="1" x14ac:dyDescent="0.35">
      <c r="A33" s="9">
        <v>8</v>
      </c>
      <c r="B33" s="25"/>
      <c r="C33" s="27" t="s">
        <v>104</v>
      </c>
      <c r="D33" s="27" t="s">
        <v>105</v>
      </c>
      <c r="E33" s="8" t="s">
        <v>106</v>
      </c>
      <c r="F33" s="8" t="s">
        <v>107</v>
      </c>
      <c r="G33" s="9">
        <v>8</v>
      </c>
      <c r="H33" s="9">
        <v>7</v>
      </c>
      <c r="I33" s="10" t="s">
        <v>198</v>
      </c>
      <c r="J33" s="9"/>
      <c r="K33" s="9">
        <v>8</v>
      </c>
      <c r="L33" s="9">
        <v>8</v>
      </c>
      <c r="M33" s="9">
        <v>5</v>
      </c>
      <c r="N33" s="9">
        <v>50</v>
      </c>
      <c r="O33" s="47">
        <f>N33-14</f>
        <v>36</v>
      </c>
      <c r="P33" s="11"/>
    </row>
    <row r="34" spans="1:16" ht="15" thickBot="1" x14ac:dyDescent="0.35">
      <c r="A34" s="9">
        <v>9</v>
      </c>
      <c r="B34" s="25"/>
      <c r="C34" s="27" t="s">
        <v>100</v>
      </c>
      <c r="D34" s="27" t="s">
        <v>101</v>
      </c>
      <c r="E34" s="8" t="s">
        <v>102</v>
      </c>
      <c r="F34" s="8" t="s">
        <v>103</v>
      </c>
      <c r="G34" s="9">
        <v>7</v>
      </c>
      <c r="H34" s="9">
        <v>6</v>
      </c>
      <c r="I34" s="9">
        <v>8</v>
      </c>
      <c r="J34" s="9"/>
      <c r="K34" s="9">
        <v>9</v>
      </c>
      <c r="L34" s="10">
        <v>10</v>
      </c>
      <c r="M34" s="9">
        <v>9</v>
      </c>
      <c r="N34" s="9">
        <v>49</v>
      </c>
      <c r="O34" s="47">
        <f>N34-L34</f>
        <v>39</v>
      </c>
      <c r="P34" s="11"/>
    </row>
    <row r="35" spans="1:16" ht="15" thickBot="1" x14ac:dyDescent="0.35">
      <c r="A35" s="9">
        <v>10</v>
      </c>
      <c r="B35" s="25"/>
      <c r="C35" s="27" t="s">
        <v>96</v>
      </c>
      <c r="D35" s="27" t="s">
        <v>97</v>
      </c>
      <c r="E35" s="8" t="s">
        <v>98</v>
      </c>
      <c r="F35" s="8" t="s">
        <v>99</v>
      </c>
      <c r="G35" s="9" t="s">
        <v>75</v>
      </c>
      <c r="H35" s="9" t="s">
        <v>75</v>
      </c>
      <c r="I35" s="9" t="s">
        <v>75</v>
      </c>
      <c r="J35" s="9"/>
      <c r="K35" s="9">
        <v>1</v>
      </c>
      <c r="L35" s="9">
        <v>3</v>
      </c>
      <c r="M35" s="9">
        <v>2</v>
      </c>
      <c r="N35" s="9">
        <v>48</v>
      </c>
      <c r="O35" s="47" t="s">
        <v>191</v>
      </c>
      <c r="P35" s="11"/>
    </row>
    <row r="36" spans="1:16" ht="15" thickBot="1" x14ac:dyDescent="0.35">
      <c r="A36" s="9">
        <v>11</v>
      </c>
      <c r="B36" s="25"/>
      <c r="C36" s="27" t="s">
        <v>108</v>
      </c>
      <c r="D36" s="27" t="s">
        <v>109</v>
      </c>
      <c r="E36" s="8" t="s">
        <v>94</v>
      </c>
      <c r="F36" s="8" t="s">
        <v>110</v>
      </c>
      <c r="G36" s="9" t="s">
        <v>75</v>
      </c>
      <c r="H36" s="9" t="s">
        <v>75</v>
      </c>
      <c r="I36" s="9">
        <v>9</v>
      </c>
      <c r="J36" s="9"/>
      <c r="K36" s="9" t="s">
        <v>75</v>
      </c>
      <c r="L36" s="9" t="s">
        <v>75</v>
      </c>
      <c r="M36" s="9">
        <v>11</v>
      </c>
      <c r="N36" s="9">
        <v>76</v>
      </c>
      <c r="O36" s="47" t="s">
        <v>191</v>
      </c>
      <c r="P36" s="11"/>
    </row>
    <row r="37" spans="1:16" ht="21" thickBot="1" x14ac:dyDescent="0.35">
      <c r="A37" s="9">
        <v>12</v>
      </c>
      <c r="B37" s="25">
        <v>127</v>
      </c>
      <c r="C37" s="27" t="s">
        <v>111</v>
      </c>
      <c r="D37" s="27" t="s">
        <v>112</v>
      </c>
      <c r="E37" s="8" t="s">
        <v>113</v>
      </c>
      <c r="F37" s="8" t="s">
        <v>114</v>
      </c>
      <c r="G37" s="9" t="s">
        <v>75</v>
      </c>
      <c r="H37" s="9" t="s">
        <v>75</v>
      </c>
      <c r="I37" s="9" t="s">
        <v>75</v>
      </c>
      <c r="J37" s="9"/>
      <c r="K37" s="9" t="s">
        <v>75</v>
      </c>
      <c r="L37" s="9" t="s">
        <v>75</v>
      </c>
      <c r="M37" s="9" t="s">
        <v>75</v>
      </c>
      <c r="N37" s="9">
        <v>84</v>
      </c>
      <c r="O37" s="47" t="s">
        <v>191</v>
      </c>
      <c r="P37" s="11"/>
    </row>
    <row r="38" spans="1:16" ht="31.2" thickBot="1" x14ac:dyDescent="0.35">
      <c r="A38" s="9">
        <v>13</v>
      </c>
      <c r="B38" s="25"/>
      <c r="C38" s="27" t="s">
        <v>115</v>
      </c>
      <c r="D38" s="27" t="s">
        <v>116</v>
      </c>
      <c r="E38" s="8" t="s">
        <v>117</v>
      </c>
      <c r="F38" s="8" t="s">
        <v>199</v>
      </c>
      <c r="G38" s="9" t="s">
        <v>75</v>
      </c>
      <c r="H38" s="9" t="s">
        <v>75</v>
      </c>
      <c r="I38" s="9" t="s">
        <v>75</v>
      </c>
      <c r="J38" s="9"/>
      <c r="K38" s="9" t="s">
        <v>75</v>
      </c>
      <c r="L38" s="9" t="s">
        <v>75</v>
      </c>
      <c r="M38" s="9" t="s">
        <v>75</v>
      </c>
      <c r="N38" s="9">
        <v>84</v>
      </c>
      <c r="O38" s="47" t="s">
        <v>191</v>
      </c>
      <c r="P38" s="11"/>
    </row>
    <row r="39" spans="1:16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1:16" x14ac:dyDescent="0.3">
      <c r="A40" s="48" t="s">
        <v>118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21" thickBot="1" x14ac:dyDescent="0.35">
      <c r="A41" s="9">
        <v>1</v>
      </c>
      <c r="B41" s="25"/>
      <c r="C41" s="27" t="s">
        <v>119</v>
      </c>
      <c r="D41" s="27" t="s">
        <v>120</v>
      </c>
      <c r="E41" s="8" t="s">
        <v>121</v>
      </c>
      <c r="F41" s="8" t="s">
        <v>122</v>
      </c>
      <c r="G41" s="9">
        <v>1</v>
      </c>
      <c r="H41" s="9">
        <v>1</v>
      </c>
      <c r="I41" s="9">
        <v>3</v>
      </c>
      <c r="J41" s="9"/>
      <c r="K41" s="9">
        <v>1</v>
      </c>
      <c r="L41" s="10">
        <v>4</v>
      </c>
      <c r="M41" s="9">
        <v>2</v>
      </c>
      <c r="N41" s="9">
        <v>12</v>
      </c>
      <c r="O41" s="47">
        <f>N41-L41</f>
        <v>8</v>
      </c>
      <c r="P41" s="11"/>
    </row>
    <row r="42" spans="1:16" ht="21" thickBot="1" x14ac:dyDescent="0.35">
      <c r="A42" s="9">
        <v>2</v>
      </c>
      <c r="B42" s="25"/>
      <c r="C42" s="27" t="s">
        <v>123</v>
      </c>
      <c r="D42" s="27" t="s">
        <v>124</v>
      </c>
      <c r="E42" s="8" t="s">
        <v>121</v>
      </c>
      <c r="F42" s="8" t="s">
        <v>125</v>
      </c>
      <c r="G42" s="10">
        <v>3</v>
      </c>
      <c r="H42" s="9">
        <v>2</v>
      </c>
      <c r="I42" s="9">
        <v>2</v>
      </c>
      <c r="J42" s="9"/>
      <c r="K42" s="9">
        <v>3</v>
      </c>
      <c r="L42" s="9">
        <v>1</v>
      </c>
      <c r="M42" s="9">
        <v>1</v>
      </c>
      <c r="N42" s="9">
        <v>12</v>
      </c>
      <c r="O42" s="47">
        <f>N42-G42</f>
        <v>9</v>
      </c>
      <c r="P42" s="11"/>
    </row>
    <row r="43" spans="1:16" ht="21" thickBot="1" x14ac:dyDescent="0.35">
      <c r="A43" s="9">
        <v>3</v>
      </c>
      <c r="B43" s="25"/>
      <c r="C43" s="27" t="s">
        <v>126</v>
      </c>
      <c r="D43" s="27" t="s">
        <v>127</v>
      </c>
      <c r="E43" s="8" t="s">
        <v>128</v>
      </c>
      <c r="F43" s="8" t="s">
        <v>129</v>
      </c>
      <c r="G43" s="9">
        <v>2</v>
      </c>
      <c r="H43" s="10">
        <v>3</v>
      </c>
      <c r="I43" s="9">
        <v>1</v>
      </c>
      <c r="J43" s="9"/>
      <c r="K43" s="9">
        <v>2</v>
      </c>
      <c r="L43" s="9">
        <v>3</v>
      </c>
      <c r="M43" s="9">
        <v>3</v>
      </c>
      <c r="N43" s="9">
        <v>14</v>
      </c>
      <c r="O43" s="47">
        <f>N43-H43</f>
        <v>11</v>
      </c>
      <c r="P43" s="11"/>
    </row>
    <row r="44" spans="1:16" ht="21" thickBot="1" x14ac:dyDescent="0.35">
      <c r="A44" s="9">
        <v>4</v>
      </c>
      <c r="B44" s="25"/>
      <c r="C44" s="27" t="s">
        <v>130</v>
      </c>
      <c r="D44" s="27" t="s">
        <v>131</v>
      </c>
      <c r="E44" s="8" t="s">
        <v>128</v>
      </c>
      <c r="F44" s="8" t="s">
        <v>132</v>
      </c>
      <c r="G44" s="9">
        <v>4</v>
      </c>
      <c r="H44" s="9">
        <v>4</v>
      </c>
      <c r="I44" s="10">
        <v>5</v>
      </c>
      <c r="J44" s="9"/>
      <c r="K44" s="9">
        <v>4</v>
      </c>
      <c r="L44" s="9">
        <v>2</v>
      </c>
      <c r="M44" s="9">
        <v>4</v>
      </c>
      <c r="N44" s="9">
        <v>23</v>
      </c>
      <c r="O44" s="47">
        <f>N44-I44</f>
        <v>18</v>
      </c>
      <c r="P44" s="11"/>
    </row>
    <row r="45" spans="1:16" ht="21" thickBot="1" x14ac:dyDescent="0.35">
      <c r="A45" s="9">
        <v>5</v>
      </c>
      <c r="B45" s="25"/>
      <c r="C45" s="27" t="s">
        <v>133</v>
      </c>
      <c r="D45" s="27" t="s">
        <v>134</v>
      </c>
      <c r="E45" s="8" t="s">
        <v>121</v>
      </c>
      <c r="F45" s="8" t="s">
        <v>135</v>
      </c>
      <c r="G45" s="9">
        <v>5</v>
      </c>
      <c r="H45" s="9">
        <v>5</v>
      </c>
      <c r="I45" s="9">
        <v>4</v>
      </c>
      <c r="J45" s="9"/>
      <c r="K45" s="9">
        <v>5</v>
      </c>
      <c r="L45" s="10" t="s">
        <v>194</v>
      </c>
      <c r="M45" s="9">
        <v>5</v>
      </c>
      <c r="N45" s="9">
        <v>31</v>
      </c>
      <c r="O45" s="47">
        <f>N45-7</f>
        <v>24</v>
      </c>
      <c r="P45" s="11"/>
    </row>
    <row r="46" spans="1:16" ht="21" thickBot="1" x14ac:dyDescent="0.35">
      <c r="A46" s="9">
        <v>6</v>
      </c>
      <c r="B46" s="25"/>
      <c r="C46" s="27" t="s">
        <v>136</v>
      </c>
      <c r="D46" s="27" t="s">
        <v>137</v>
      </c>
      <c r="E46" s="8" t="s">
        <v>121</v>
      </c>
      <c r="F46" s="8" t="s">
        <v>138</v>
      </c>
      <c r="G46" s="9" t="s">
        <v>33</v>
      </c>
      <c r="H46" s="9" t="s">
        <v>33</v>
      </c>
      <c r="I46" s="9" t="s">
        <v>33</v>
      </c>
      <c r="J46" s="9"/>
      <c r="K46" s="9" t="s">
        <v>33</v>
      </c>
      <c r="L46" s="9" t="s">
        <v>33</v>
      </c>
      <c r="M46" s="9" t="s">
        <v>33</v>
      </c>
      <c r="N46" s="9">
        <v>42</v>
      </c>
      <c r="O46" s="47" t="s">
        <v>191</v>
      </c>
      <c r="P46" s="11"/>
    </row>
    <row r="47" spans="1:16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3">
      <c r="A48" s="48" t="s">
        <v>139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6" ht="21" thickBot="1" x14ac:dyDescent="0.35">
      <c r="A49" s="9">
        <v>1</v>
      </c>
      <c r="B49" s="25"/>
      <c r="C49" s="27" t="s">
        <v>140</v>
      </c>
      <c r="D49" s="27" t="s">
        <v>141</v>
      </c>
      <c r="E49" s="8" t="s">
        <v>142</v>
      </c>
      <c r="F49" s="8" t="s">
        <v>143</v>
      </c>
      <c r="G49" s="9">
        <v>2</v>
      </c>
      <c r="H49" s="9">
        <v>1</v>
      </c>
      <c r="I49" s="9">
        <v>2</v>
      </c>
      <c r="J49" s="9"/>
      <c r="K49" s="9">
        <v>2</v>
      </c>
      <c r="L49" s="10">
        <v>3</v>
      </c>
      <c r="M49" s="9">
        <v>1</v>
      </c>
      <c r="N49" s="9">
        <v>11</v>
      </c>
      <c r="O49" s="47">
        <f>N49-L49</f>
        <v>8</v>
      </c>
      <c r="P49" s="11"/>
    </row>
    <row r="50" spans="1:16" ht="21" thickBot="1" x14ac:dyDescent="0.35">
      <c r="A50" s="9">
        <v>2</v>
      </c>
      <c r="B50" s="25"/>
      <c r="C50" s="27" t="s">
        <v>144</v>
      </c>
      <c r="D50" s="27" t="s">
        <v>145</v>
      </c>
      <c r="E50" s="8" t="s">
        <v>146</v>
      </c>
      <c r="F50" s="8" t="s">
        <v>147</v>
      </c>
      <c r="G50" s="9">
        <v>3</v>
      </c>
      <c r="H50" s="9">
        <v>2</v>
      </c>
      <c r="I50" s="9">
        <v>3</v>
      </c>
      <c r="J50" s="9"/>
      <c r="K50" s="9">
        <v>1</v>
      </c>
      <c r="L50" s="10">
        <v>6</v>
      </c>
      <c r="M50" s="9">
        <v>2</v>
      </c>
      <c r="N50" s="9">
        <v>17</v>
      </c>
      <c r="O50" s="47">
        <f>N50-L50</f>
        <v>11</v>
      </c>
      <c r="P50" s="11"/>
    </row>
    <row r="51" spans="1:16" ht="21" thickBot="1" x14ac:dyDescent="0.35">
      <c r="A51" s="9">
        <v>3</v>
      </c>
      <c r="B51" s="25"/>
      <c r="C51" s="27" t="s">
        <v>157</v>
      </c>
      <c r="D51" s="27" t="s">
        <v>158</v>
      </c>
      <c r="E51" s="8" t="s">
        <v>159</v>
      </c>
      <c r="F51" s="8" t="s">
        <v>160</v>
      </c>
      <c r="G51" s="9">
        <v>6</v>
      </c>
      <c r="H51" s="9">
        <v>4</v>
      </c>
      <c r="I51" s="10" t="s">
        <v>200</v>
      </c>
      <c r="J51" s="9"/>
      <c r="K51" s="9">
        <v>7</v>
      </c>
      <c r="L51" s="9">
        <v>4</v>
      </c>
      <c r="M51" s="9">
        <v>5</v>
      </c>
      <c r="N51" s="9">
        <v>37</v>
      </c>
      <c r="O51" s="47">
        <f>N51-11</f>
        <v>26</v>
      </c>
      <c r="P51" s="11"/>
    </row>
    <row r="52" spans="1:16" ht="15" thickBot="1" x14ac:dyDescent="0.35">
      <c r="A52" s="9">
        <v>4</v>
      </c>
      <c r="B52" s="25"/>
      <c r="C52" s="27" t="s">
        <v>161</v>
      </c>
      <c r="D52" s="27" t="s">
        <v>162</v>
      </c>
      <c r="E52" s="8" t="s">
        <v>163</v>
      </c>
      <c r="F52" s="8" t="s">
        <v>164</v>
      </c>
      <c r="G52" s="10" t="s">
        <v>200</v>
      </c>
      <c r="H52" s="9">
        <v>5</v>
      </c>
      <c r="I52" s="9">
        <v>8</v>
      </c>
      <c r="J52" s="9"/>
      <c r="K52" s="9">
        <v>5.5</v>
      </c>
      <c r="L52" s="9">
        <v>7</v>
      </c>
      <c r="M52" s="9">
        <v>4</v>
      </c>
      <c r="N52" s="9">
        <v>40.5</v>
      </c>
      <c r="O52" s="47">
        <f>N52-11</f>
        <v>29.5</v>
      </c>
      <c r="P52" s="11"/>
    </row>
    <row r="53" spans="1:16" ht="21" thickBot="1" x14ac:dyDescent="0.35">
      <c r="A53" s="9">
        <v>5</v>
      </c>
      <c r="B53" s="25"/>
      <c r="C53" s="27" t="s">
        <v>165</v>
      </c>
      <c r="D53" s="27" t="s">
        <v>166</v>
      </c>
      <c r="E53" s="8" t="s">
        <v>167</v>
      </c>
      <c r="F53" s="8" t="s">
        <v>168</v>
      </c>
      <c r="G53" s="9">
        <v>7</v>
      </c>
      <c r="H53" s="9" t="s">
        <v>169</v>
      </c>
      <c r="I53" s="9">
        <v>6</v>
      </c>
      <c r="J53" s="9"/>
      <c r="K53" s="10" t="s">
        <v>200</v>
      </c>
      <c r="L53" s="9">
        <v>1</v>
      </c>
      <c r="M53" s="9">
        <v>8</v>
      </c>
      <c r="N53" s="9">
        <v>44</v>
      </c>
      <c r="O53" s="47">
        <f>N53-11</f>
        <v>33</v>
      </c>
      <c r="P53" s="11"/>
    </row>
    <row r="54" spans="1:16" ht="21" thickBot="1" x14ac:dyDescent="0.35">
      <c r="A54" s="9">
        <v>6</v>
      </c>
      <c r="B54" s="25"/>
      <c r="C54" s="27" t="s">
        <v>170</v>
      </c>
      <c r="D54" s="27" t="s">
        <v>171</v>
      </c>
      <c r="E54" s="8" t="s">
        <v>172</v>
      </c>
      <c r="F54" s="8" t="s">
        <v>173</v>
      </c>
      <c r="G54" s="9">
        <v>5</v>
      </c>
      <c r="H54" s="10" t="s">
        <v>200</v>
      </c>
      <c r="I54" s="9">
        <v>9</v>
      </c>
      <c r="J54" s="9"/>
      <c r="K54" s="9">
        <v>5.5</v>
      </c>
      <c r="L54" s="9">
        <v>8</v>
      </c>
      <c r="M54" s="9">
        <v>6</v>
      </c>
      <c r="N54" s="9">
        <v>44.5</v>
      </c>
      <c r="O54" s="47">
        <f>N54-11</f>
        <v>33.5</v>
      </c>
      <c r="P54" s="11"/>
    </row>
    <row r="55" spans="1:16" ht="21" thickBot="1" x14ac:dyDescent="0.35">
      <c r="A55" s="9">
        <v>7</v>
      </c>
      <c r="B55" s="25"/>
      <c r="C55" s="27" t="s">
        <v>148</v>
      </c>
      <c r="D55" s="27" t="s">
        <v>149</v>
      </c>
      <c r="E55" s="8" t="s">
        <v>150</v>
      </c>
      <c r="F55" s="8" t="s">
        <v>151</v>
      </c>
      <c r="G55" s="9" t="s">
        <v>152</v>
      </c>
      <c r="H55" s="9" t="s">
        <v>152</v>
      </c>
      <c r="I55" s="9">
        <v>5</v>
      </c>
      <c r="J55" s="9"/>
      <c r="K55" s="9">
        <v>4</v>
      </c>
      <c r="L55" s="9">
        <v>2</v>
      </c>
      <c r="M55" s="9">
        <v>3</v>
      </c>
      <c r="N55" s="9">
        <v>36</v>
      </c>
      <c r="O55" s="47" t="s">
        <v>191</v>
      </c>
      <c r="P55" s="11"/>
    </row>
    <row r="56" spans="1:16" ht="21" thickBot="1" x14ac:dyDescent="0.35">
      <c r="A56" s="9">
        <v>8</v>
      </c>
      <c r="B56" s="25"/>
      <c r="C56" s="27" t="s">
        <v>153</v>
      </c>
      <c r="D56" s="27" t="s">
        <v>154</v>
      </c>
      <c r="E56" s="8" t="s">
        <v>155</v>
      </c>
      <c r="F56" s="8" t="s">
        <v>156</v>
      </c>
      <c r="G56" s="9">
        <v>4</v>
      </c>
      <c r="H56" s="9">
        <v>3</v>
      </c>
      <c r="I56" s="9">
        <v>4</v>
      </c>
      <c r="J56" s="9"/>
      <c r="K56" s="9">
        <v>3</v>
      </c>
      <c r="L56" s="9" t="s">
        <v>152</v>
      </c>
      <c r="M56" s="9" t="s">
        <v>152</v>
      </c>
      <c r="N56" s="9">
        <v>36</v>
      </c>
      <c r="O56" s="47" t="s">
        <v>191</v>
      </c>
      <c r="P56" s="11"/>
    </row>
    <row r="57" spans="1:16" ht="15" thickBot="1" x14ac:dyDescent="0.35">
      <c r="A57" s="9">
        <v>9</v>
      </c>
      <c r="B57" s="25"/>
      <c r="C57" s="27" t="s">
        <v>174</v>
      </c>
      <c r="D57" s="27" t="s">
        <v>175</v>
      </c>
      <c r="E57" s="8" t="s">
        <v>176</v>
      </c>
      <c r="F57" s="8" t="s">
        <v>177</v>
      </c>
      <c r="G57" s="9">
        <v>1</v>
      </c>
      <c r="H57" s="9" t="s">
        <v>152</v>
      </c>
      <c r="I57" s="9">
        <v>1</v>
      </c>
      <c r="J57" s="9"/>
      <c r="K57" s="9" t="s">
        <v>152</v>
      </c>
      <c r="L57" s="9" t="s">
        <v>152</v>
      </c>
      <c r="M57" s="9" t="s">
        <v>152</v>
      </c>
      <c r="N57" s="9">
        <v>46</v>
      </c>
      <c r="O57" s="47" t="s">
        <v>191</v>
      </c>
      <c r="P57" s="11"/>
    </row>
    <row r="58" spans="1:16" ht="21" thickBot="1" x14ac:dyDescent="0.35">
      <c r="A58" s="9">
        <v>10</v>
      </c>
      <c r="B58" s="25"/>
      <c r="C58" s="27" t="s">
        <v>178</v>
      </c>
      <c r="D58" s="27" t="s">
        <v>179</v>
      </c>
      <c r="E58" s="8" t="s">
        <v>180</v>
      </c>
      <c r="F58" s="8" t="s">
        <v>181</v>
      </c>
      <c r="G58" s="9" t="s">
        <v>152</v>
      </c>
      <c r="H58" s="9" t="s">
        <v>152</v>
      </c>
      <c r="I58" s="9">
        <v>7</v>
      </c>
      <c r="J58" s="9"/>
      <c r="K58" s="9">
        <v>8</v>
      </c>
      <c r="L58" s="9">
        <v>5</v>
      </c>
      <c r="M58" s="9">
        <v>7</v>
      </c>
      <c r="N58" s="9">
        <v>49</v>
      </c>
      <c r="O58" s="47" t="s">
        <v>191</v>
      </c>
      <c r="P58" s="11"/>
    </row>
    <row r="59" spans="1:16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P59" s="11"/>
    </row>
    <row r="60" spans="1:16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P60" s="11"/>
    </row>
    <row r="61" spans="1:16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P61" s="11"/>
    </row>
    <row r="62" spans="1:16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P62" s="11"/>
    </row>
    <row r="63" spans="1:16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P63" s="11"/>
    </row>
    <row r="64" spans="1:16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P64" s="11"/>
    </row>
    <row r="65" spans="1:16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P65" s="11"/>
    </row>
    <row r="66" spans="1:16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P66" s="11"/>
    </row>
    <row r="67" spans="1:16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P67" s="11"/>
    </row>
    <row r="68" spans="1:16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P68" s="11"/>
    </row>
    <row r="69" spans="1:16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P69" s="11"/>
    </row>
    <row r="70" spans="1:16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P70" s="11"/>
    </row>
    <row r="71" spans="1:16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P71" s="11"/>
    </row>
    <row r="72" spans="1:16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P72" s="11"/>
    </row>
    <row r="73" spans="1:16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P73" s="11"/>
    </row>
    <row r="74" spans="1:16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P74" s="11"/>
    </row>
    <row r="75" spans="1:16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P75" s="11"/>
    </row>
    <row r="76" spans="1:16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P76" s="11"/>
    </row>
    <row r="77" spans="1:16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P77" s="11"/>
    </row>
    <row r="78" spans="1:16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P78" s="11"/>
    </row>
    <row r="79" spans="1:16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P79" s="11"/>
    </row>
    <row r="80" spans="1:16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P80" s="11"/>
    </row>
    <row r="81" spans="1:16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P81" s="11"/>
    </row>
    <row r="82" spans="1:16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P82" s="11"/>
    </row>
    <row r="83" spans="1:16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P83" s="11"/>
    </row>
    <row r="84" spans="1:16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P84" s="11"/>
    </row>
    <row r="85" spans="1:16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P85" s="11"/>
    </row>
    <row r="86" spans="1:16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P86" s="11"/>
    </row>
    <row r="87" spans="1:16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P87" s="11"/>
    </row>
    <row r="88" spans="1:16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P88" s="11"/>
    </row>
    <row r="89" spans="1:16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P89" s="11"/>
    </row>
    <row r="90" spans="1:16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P90" s="11"/>
    </row>
    <row r="91" spans="1:16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P91" s="11"/>
    </row>
    <row r="92" spans="1:16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P92" s="11"/>
    </row>
    <row r="93" spans="1:16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P93" s="11"/>
    </row>
    <row r="94" spans="1:16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P94" s="11"/>
    </row>
    <row r="95" spans="1:16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P95" s="11"/>
    </row>
    <row r="96" spans="1:16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P96" s="11"/>
    </row>
    <row r="97" spans="1:16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P97" s="11"/>
    </row>
    <row r="98" spans="1:16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P98" s="11"/>
    </row>
    <row r="99" spans="1:16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P99" s="11"/>
    </row>
    <row r="100" spans="1:16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P100" s="11"/>
    </row>
    <row r="101" spans="1:16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P101" s="11"/>
    </row>
    <row r="102" spans="1:16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P102" s="11"/>
    </row>
    <row r="103" spans="1:16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P103" s="11"/>
    </row>
    <row r="104" spans="1:16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P104" s="11"/>
    </row>
    <row r="105" spans="1:16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P105" s="11"/>
    </row>
    <row r="106" spans="1:16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P106" s="11"/>
    </row>
    <row r="107" spans="1:16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P107" s="11"/>
    </row>
    <row r="108" spans="1:16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P108" s="11"/>
    </row>
    <row r="109" spans="1:16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P109" s="11"/>
    </row>
    <row r="110" spans="1:16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P110" s="11"/>
    </row>
    <row r="111" spans="1:16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P111" s="11"/>
    </row>
    <row r="112" spans="1:16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P112" s="11"/>
    </row>
    <row r="113" spans="1:16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P113" s="11"/>
    </row>
    <row r="114" spans="1:16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P114" s="11"/>
    </row>
    <row r="115" spans="1:16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P115" s="11"/>
    </row>
    <row r="116" spans="1:16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P116" s="11"/>
    </row>
    <row r="117" spans="1:16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P117" s="11"/>
    </row>
    <row r="118" spans="1:16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P118" s="11"/>
    </row>
    <row r="119" spans="1:16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P119" s="11"/>
    </row>
    <row r="120" spans="1:16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P120" s="11"/>
    </row>
    <row r="121" spans="1:16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P121" s="11"/>
    </row>
    <row r="122" spans="1:16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P122" s="11"/>
    </row>
    <row r="123" spans="1:16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P123" s="11"/>
    </row>
    <row r="124" spans="1:16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P124" s="11"/>
    </row>
    <row r="125" spans="1:16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P125" s="11"/>
    </row>
    <row r="126" spans="1:16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P126" s="11"/>
    </row>
    <row r="127" spans="1:16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P127" s="11"/>
    </row>
    <row r="128" spans="1:16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P128" s="11"/>
    </row>
    <row r="129" spans="1:16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P129" s="11"/>
    </row>
    <row r="130" spans="1:16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P130" s="11"/>
    </row>
    <row r="131" spans="1:16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P131" s="11"/>
    </row>
    <row r="132" spans="1:16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P132" s="11"/>
    </row>
    <row r="133" spans="1:16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P133" s="11"/>
    </row>
    <row r="134" spans="1:16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P134" s="11"/>
    </row>
    <row r="135" spans="1:16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P135" s="11"/>
    </row>
    <row r="136" spans="1:16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P136" s="11"/>
    </row>
    <row r="137" spans="1:16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P137" s="11"/>
    </row>
    <row r="138" spans="1:16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P138" s="11"/>
    </row>
    <row r="139" spans="1:16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P139" s="11"/>
    </row>
    <row r="140" spans="1:16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P140" s="11"/>
    </row>
    <row r="141" spans="1:16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P141" s="11"/>
    </row>
    <row r="142" spans="1:16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P142" s="11"/>
    </row>
    <row r="143" spans="1:16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P143" s="11"/>
    </row>
    <row r="144" spans="1:16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</row>
    <row r="145" spans="1:16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P145" s="11"/>
    </row>
    <row r="146" spans="1:16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P146" s="11"/>
    </row>
    <row r="147" spans="1:16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P147" s="11"/>
    </row>
    <row r="148" spans="1:16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P148" s="11"/>
    </row>
    <row r="149" spans="1:16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P149" s="11"/>
    </row>
    <row r="150" spans="1:16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P150" s="11"/>
    </row>
    <row r="151" spans="1:16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P151" s="11"/>
    </row>
    <row r="152" spans="1:16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P152" s="11"/>
    </row>
    <row r="153" spans="1:16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P153" s="11"/>
    </row>
    <row r="154" spans="1:16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P154" s="11"/>
    </row>
    <row r="155" spans="1:16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P155" s="11"/>
    </row>
    <row r="156" spans="1:16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P156" s="11"/>
    </row>
    <row r="157" spans="1:16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P157" s="11"/>
    </row>
    <row r="158" spans="1:16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P158" s="11"/>
    </row>
    <row r="159" spans="1:16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P159" s="11"/>
    </row>
    <row r="160" spans="1:16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P160" s="11"/>
    </row>
    <row r="161" spans="1:16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P161" s="11"/>
    </row>
    <row r="162" spans="1:16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P162" s="11"/>
    </row>
    <row r="163" spans="1:16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P163" s="11"/>
    </row>
    <row r="164" spans="1:16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P164" s="11"/>
    </row>
    <row r="165" spans="1:16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P165" s="11"/>
    </row>
    <row r="166" spans="1:16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P166" s="11"/>
    </row>
    <row r="167" spans="1:16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P167" s="11"/>
    </row>
    <row r="168" spans="1:16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P168" s="11"/>
    </row>
    <row r="169" spans="1:16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P169" s="11"/>
    </row>
    <row r="170" spans="1:16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P170" s="11"/>
    </row>
    <row r="171" spans="1:16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P171" s="11"/>
    </row>
    <row r="172" spans="1:16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P172" s="11"/>
    </row>
    <row r="173" spans="1:16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P173" s="11"/>
    </row>
    <row r="174" spans="1:16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P174" s="11"/>
    </row>
    <row r="175" spans="1:16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P175" s="11"/>
    </row>
    <row r="176" spans="1:16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P176" s="11"/>
    </row>
    <row r="177" spans="1:16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P177" s="11"/>
    </row>
    <row r="178" spans="1:16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P178" s="11"/>
    </row>
    <row r="179" spans="1:16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P179" s="11"/>
    </row>
    <row r="180" spans="1:16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P180" s="11"/>
    </row>
    <row r="181" spans="1:16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P181" s="11"/>
    </row>
    <row r="182" spans="1:16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P182" s="11"/>
    </row>
    <row r="183" spans="1:16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P183" s="11"/>
    </row>
    <row r="184" spans="1:16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P184" s="11"/>
    </row>
    <row r="185" spans="1:16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P185" s="11"/>
    </row>
    <row r="186" spans="1:16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P186" s="11"/>
    </row>
    <row r="187" spans="1:16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P187" s="11"/>
    </row>
    <row r="188" spans="1:16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P188" s="11"/>
    </row>
    <row r="189" spans="1:16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P189" s="11"/>
    </row>
    <row r="190" spans="1:16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P190" s="11"/>
    </row>
    <row r="191" spans="1:16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P191" s="11"/>
    </row>
    <row r="192" spans="1:16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P192" s="11"/>
    </row>
    <row r="193" spans="1:16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P193" s="11"/>
    </row>
  </sheetData>
  <sortState xmlns:xlrd2="http://schemas.microsoft.com/office/spreadsheetml/2017/richdata2" ref="B49:O59">
    <sortCondition ref="O49:O59"/>
  </sortState>
  <mergeCells count="11">
    <mergeCell ref="A48:P48"/>
    <mergeCell ref="A2:P2"/>
    <mergeCell ref="A10:P10"/>
    <mergeCell ref="A11:P11"/>
    <mergeCell ref="A18:P18"/>
    <mergeCell ref="A19:P19"/>
    <mergeCell ref="A24:P24"/>
    <mergeCell ref="A25:P25"/>
    <mergeCell ref="A39:P39"/>
    <mergeCell ref="A40:P40"/>
    <mergeCell ref="A47:P47"/>
  </mergeCells>
  <pageMargins left="0.7" right="0.7" top="0.75" bottom="0.75" header="0.3" footer="0.3"/>
  <pageSetup scale="84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FB34-9689-4F8D-9FED-12448AE3BD3F}">
  <sheetPr>
    <pageSetUpPr fitToPage="1"/>
  </sheetPr>
  <dimension ref="A1:N59"/>
  <sheetViews>
    <sheetView topLeftCell="A44" workbookViewId="0">
      <selection activeCell="D1" sqref="D1"/>
    </sheetView>
  </sheetViews>
  <sheetFormatPr defaultRowHeight="14.4" x14ac:dyDescent="0.3"/>
  <cols>
    <col min="2" max="2" width="13.44140625" style="12" customWidth="1"/>
    <col min="3" max="3" width="16" customWidth="1"/>
    <col min="4" max="4" width="15.88671875" customWidth="1"/>
    <col min="5" max="5" width="20" customWidth="1"/>
    <col min="14" max="14" width="10.5546875" customWidth="1"/>
  </cols>
  <sheetData>
    <row r="1" spans="1:14" ht="30.75" customHeight="1" x14ac:dyDescent="0.45">
      <c r="A1" t="s">
        <v>205</v>
      </c>
      <c r="B1" s="51" t="s">
        <v>352</v>
      </c>
      <c r="C1" s="50" t="s">
        <v>351</v>
      </c>
      <c r="F1">
        <v>1</v>
      </c>
      <c r="G1">
        <v>2</v>
      </c>
      <c r="I1">
        <v>4</v>
      </c>
      <c r="J1">
        <v>5</v>
      </c>
      <c r="K1">
        <v>6</v>
      </c>
      <c r="L1">
        <v>7</v>
      </c>
      <c r="M1" t="s">
        <v>189</v>
      </c>
      <c r="N1" s="5" t="s">
        <v>206</v>
      </c>
    </row>
    <row r="2" spans="1:14" x14ac:dyDescent="0.3">
      <c r="A2" s="22" t="s">
        <v>204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21" thickBot="1" x14ac:dyDescent="0.35">
      <c r="A3" s="13">
        <v>1</v>
      </c>
      <c r="B3" t="s">
        <v>4</v>
      </c>
      <c r="C3" t="s">
        <v>5</v>
      </c>
      <c r="D3" s="14" t="s">
        <v>0</v>
      </c>
      <c r="E3" s="14" t="s">
        <v>6</v>
      </c>
      <c r="F3" s="16">
        <v>4</v>
      </c>
      <c r="G3" s="13">
        <v>2</v>
      </c>
      <c r="H3" s="13"/>
      <c r="I3" s="13">
        <v>1</v>
      </c>
      <c r="J3" s="13">
        <v>1</v>
      </c>
      <c r="K3" s="13">
        <v>1</v>
      </c>
      <c r="L3" s="13">
        <v>2</v>
      </c>
      <c r="M3" s="13">
        <f>SUM(F3:L3)</f>
        <v>11</v>
      </c>
      <c r="N3" s="15">
        <f>M3-4</f>
        <v>7</v>
      </c>
    </row>
    <row r="4" spans="1:14" ht="15" thickBot="1" x14ac:dyDescent="0.35">
      <c r="A4" s="13">
        <v>2</v>
      </c>
      <c r="B4" t="s">
        <v>1</v>
      </c>
      <c r="C4" t="s">
        <v>2</v>
      </c>
      <c r="D4" s="14" t="s">
        <v>0</v>
      </c>
      <c r="E4" s="14" t="s">
        <v>3</v>
      </c>
      <c r="F4" s="13">
        <v>1</v>
      </c>
      <c r="G4" s="13">
        <v>3</v>
      </c>
      <c r="H4" s="13"/>
      <c r="I4" s="13">
        <v>2</v>
      </c>
      <c r="J4" s="13">
        <v>2</v>
      </c>
      <c r="K4" s="16">
        <v>4</v>
      </c>
      <c r="L4" s="13">
        <v>1</v>
      </c>
      <c r="M4" s="13">
        <f>SUM(F4:L4)</f>
        <v>13</v>
      </c>
      <c r="N4" s="15">
        <f>M4-4</f>
        <v>9</v>
      </c>
    </row>
    <row r="5" spans="1:14" ht="15" thickBot="1" x14ac:dyDescent="0.35">
      <c r="A5" s="13">
        <v>3</v>
      </c>
      <c r="B5" t="s">
        <v>10</v>
      </c>
      <c r="C5" t="s">
        <v>11</v>
      </c>
      <c r="D5" s="14" t="s">
        <v>0</v>
      </c>
      <c r="E5" s="14" t="s">
        <v>12</v>
      </c>
      <c r="F5" s="13">
        <v>2</v>
      </c>
      <c r="G5" s="13">
        <v>1</v>
      </c>
      <c r="H5" s="13"/>
      <c r="I5" s="13">
        <v>3</v>
      </c>
      <c r="J5" s="13">
        <v>3</v>
      </c>
      <c r="K5" s="13">
        <v>3</v>
      </c>
      <c r="L5" s="16">
        <v>4</v>
      </c>
      <c r="M5" s="13">
        <f>SUM(F5:L5)</f>
        <v>16</v>
      </c>
      <c r="N5" s="15">
        <f>M5-4</f>
        <v>12</v>
      </c>
    </row>
    <row r="6" spans="1:14" ht="15" thickBot="1" x14ac:dyDescent="0.35">
      <c r="A6" s="13">
        <v>4</v>
      </c>
      <c r="B6" t="s">
        <v>22</v>
      </c>
      <c r="C6" t="s">
        <v>23</v>
      </c>
      <c r="D6" s="14" t="s">
        <v>0</v>
      </c>
      <c r="E6" s="14" t="s">
        <v>24</v>
      </c>
      <c r="F6" s="13">
        <v>3</v>
      </c>
      <c r="G6" s="16" t="s">
        <v>209</v>
      </c>
      <c r="H6" s="13"/>
      <c r="I6" s="13">
        <v>4</v>
      </c>
      <c r="J6" s="13">
        <v>5</v>
      </c>
      <c r="K6" s="13">
        <v>6</v>
      </c>
      <c r="L6" s="13">
        <v>3</v>
      </c>
      <c r="M6" s="13">
        <f>SUM(F6:L6)+8</f>
        <v>29</v>
      </c>
      <c r="N6" s="15">
        <f>M6-8</f>
        <v>21</v>
      </c>
    </row>
    <row r="7" spans="1:14" ht="15" thickBot="1" x14ac:dyDescent="0.35">
      <c r="A7" s="13">
        <v>5</v>
      </c>
      <c r="B7" t="s">
        <v>7</v>
      </c>
      <c r="C7" t="s">
        <v>8</v>
      </c>
      <c r="D7" s="14" t="s">
        <v>0</v>
      </c>
      <c r="E7" s="14" t="s">
        <v>9</v>
      </c>
      <c r="F7" s="16" t="s">
        <v>210</v>
      </c>
      <c r="G7" s="13">
        <v>4</v>
      </c>
      <c r="H7" s="13"/>
      <c r="I7" s="13">
        <v>7</v>
      </c>
      <c r="J7" s="13">
        <v>4</v>
      </c>
      <c r="K7" s="13">
        <v>2</v>
      </c>
      <c r="L7" s="13">
        <v>5</v>
      </c>
      <c r="M7" s="13">
        <f>SUM(F7:L7)+8</f>
        <v>30</v>
      </c>
      <c r="N7" s="15">
        <f>M7-8</f>
        <v>22</v>
      </c>
    </row>
    <row r="8" spans="1:14" ht="15" thickBot="1" x14ac:dyDescent="0.35">
      <c r="A8" s="13">
        <v>6</v>
      </c>
      <c r="B8" t="s">
        <v>15</v>
      </c>
      <c r="C8" t="s">
        <v>16</v>
      </c>
      <c r="D8" s="14" t="s">
        <v>17</v>
      </c>
      <c r="E8" s="14" t="s">
        <v>18</v>
      </c>
      <c r="F8" s="13">
        <v>5</v>
      </c>
      <c r="G8" s="13">
        <v>5</v>
      </c>
      <c r="H8" s="13"/>
      <c r="I8" s="13">
        <v>6</v>
      </c>
      <c r="J8" s="16">
        <v>7</v>
      </c>
      <c r="K8" s="13">
        <v>5</v>
      </c>
      <c r="L8" s="13">
        <v>7</v>
      </c>
      <c r="M8" s="13">
        <f>SUM(F8:L8)</f>
        <v>35</v>
      </c>
      <c r="N8" s="15">
        <f>M8-7</f>
        <v>28</v>
      </c>
    </row>
    <row r="9" spans="1:14" ht="15" thickBot="1" x14ac:dyDescent="0.35">
      <c r="A9" s="13">
        <v>7</v>
      </c>
      <c r="B9" t="s">
        <v>19</v>
      </c>
      <c r="C9" t="s">
        <v>20</v>
      </c>
      <c r="D9" s="14" t="s">
        <v>0</v>
      </c>
      <c r="E9" s="14" t="s">
        <v>21</v>
      </c>
      <c r="F9" s="20" t="s">
        <v>211</v>
      </c>
      <c r="G9" s="13">
        <v>6</v>
      </c>
      <c r="H9" s="13"/>
      <c r="I9" s="13">
        <v>5</v>
      </c>
      <c r="J9" s="13">
        <v>6</v>
      </c>
      <c r="K9" s="13">
        <v>7</v>
      </c>
      <c r="L9" s="13">
        <v>6</v>
      </c>
      <c r="M9" s="13">
        <f>SUM(F9:L9)+8</f>
        <v>38</v>
      </c>
      <c r="N9" s="15">
        <f>M9-8</f>
        <v>30</v>
      </c>
    </row>
    <row r="10" spans="1:14" x14ac:dyDescent="0.3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4" x14ac:dyDescent="0.3">
      <c r="A11" s="22" t="s">
        <v>25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3"/>
    </row>
    <row r="12" spans="1:14" ht="21" thickBot="1" x14ac:dyDescent="0.35">
      <c r="A12" s="13">
        <v>1</v>
      </c>
      <c r="B12" t="s">
        <v>26</v>
      </c>
      <c r="C12" t="s">
        <v>27</v>
      </c>
      <c r="D12" s="14" t="s">
        <v>25</v>
      </c>
      <c r="E12" s="14" t="s">
        <v>28</v>
      </c>
      <c r="F12" s="13">
        <v>1</v>
      </c>
      <c r="G12" s="16">
        <v>3</v>
      </c>
      <c r="H12" s="13"/>
      <c r="I12" s="13">
        <v>3</v>
      </c>
      <c r="J12" s="13">
        <v>1</v>
      </c>
      <c r="K12" s="13">
        <v>2</v>
      </c>
      <c r="L12" s="13">
        <v>2</v>
      </c>
      <c r="M12" s="13">
        <f>SUM(F12:L12)</f>
        <v>12</v>
      </c>
      <c r="N12" s="15">
        <f>M12-3</f>
        <v>9</v>
      </c>
    </row>
    <row r="13" spans="1:14" ht="15" thickBot="1" x14ac:dyDescent="0.35">
      <c r="A13" s="13">
        <v>2</v>
      </c>
      <c r="B13" t="s">
        <v>41</v>
      </c>
      <c r="C13" t="s">
        <v>42</v>
      </c>
      <c r="D13" s="14" t="s">
        <v>25</v>
      </c>
      <c r="E13" s="14" t="s">
        <v>43</v>
      </c>
      <c r="F13" s="16">
        <v>5</v>
      </c>
      <c r="G13" s="13">
        <v>4</v>
      </c>
      <c r="H13" s="13"/>
      <c r="I13" s="13">
        <v>1</v>
      </c>
      <c r="J13" s="13">
        <v>3</v>
      </c>
      <c r="K13" s="13">
        <v>1</v>
      </c>
      <c r="L13" s="13">
        <v>3</v>
      </c>
      <c r="M13" s="13">
        <f>SUM(F13:L13)</f>
        <v>17</v>
      </c>
      <c r="N13" s="15">
        <f>M13-5</f>
        <v>12</v>
      </c>
    </row>
    <row r="14" spans="1:14" ht="15" thickBot="1" x14ac:dyDescent="0.35">
      <c r="A14" s="13">
        <v>3</v>
      </c>
      <c r="B14" t="s">
        <v>37</v>
      </c>
      <c r="C14" t="s">
        <v>38</v>
      </c>
      <c r="D14" s="14" t="s">
        <v>39</v>
      </c>
      <c r="E14" s="14" t="s">
        <v>40</v>
      </c>
      <c r="F14" s="13">
        <v>2</v>
      </c>
      <c r="G14" s="16" t="s">
        <v>194</v>
      </c>
      <c r="H14" s="13"/>
      <c r="I14" s="13">
        <v>5</v>
      </c>
      <c r="J14" s="13">
        <v>5</v>
      </c>
      <c r="K14" s="13">
        <v>3</v>
      </c>
      <c r="L14" s="13">
        <v>1</v>
      </c>
      <c r="M14" s="13">
        <f>SUM(F14:L14)+7</f>
        <v>23</v>
      </c>
      <c r="N14" s="15">
        <f>M14-7</f>
        <v>16</v>
      </c>
    </row>
    <row r="15" spans="1:14" ht="15" thickBot="1" x14ac:dyDescent="0.35">
      <c r="A15" s="13">
        <v>4</v>
      </c>
      <c r="B15" t="s">
        <v>44</v>
      </c>
      <c r="C15" t="s">
        <v>45</v>
      </c>
      <c r="D15" s="14" t="s">
        <v>31</v>
      </c>
      <c r="E15" s="14" t="s">
        <v>46</v>
      </c>
      <c r="F15" s="13">
        <v>3</v>
      </c>
      <c r="G15" s="13">
        <v>1</v>
      </c>
      <c r="H15" s="13"/>
      <c r="I15" s="16">
        <v>4</v>
      </c>
      <c r="J15" s="13">
        <v>4</v>
      </c>
      <c r="K15" s="13">
        <v>4</v>
      </c>
      <c r="L15" s="13">
        <v>4</v>
      </c>
      <c r="M15" s="13">
        <f>SUM(F15:L15)</f>
        <v>20</v>
      </c>
      <c r="N15" s="15">
        <f>M15-4</f>
        <v>16</v>
      </c>
    </row>
    <row r="16" spans="1:14" ht="15" thickBot="1" x14ac:dyDescent="0.35">
      <c r="A16" s="13">
        <v>5</v>
      </c>
      <c r="B16" t="s">
        <v>34</v>
      </c>
      <c r="C16" t="s">
        <v>35</v>
      </c>
      <c r="D16" s="14" t="s">
        <v>25</v>
      </c>
      <c r="E16" s="14" t="s">
        <v>36</v>
      </c>
      <c r="F16" s="13">
        <v>4</v>
      </c>
      <c r="G16" s="16">
        <v>5</v>
      </c>
      <c r="H16" s="13"/>
      <c r="I16" s="13">
        <v>2</v>
      </c>
      <c r="J16" s="13">
        <v>2</v>
      </c>
      <c r="K16" s="13">
        <v>5</v>
      </c>
      <c r="L16" s="13">
        <v>5</v>
      </c>
      <c r="M16" s="13">
        <f>SUM(F16:L16)</f>
        <v>23</v>
      </c>
      <c r="N16" s="15">
        <f>M16-5</f>
        <v>18</v>
      </c>
    </row>
    <row r="17" spans="1:14" ht="15" thickBot="1" x14ac:dyDescent="0.35">
      <c r="A17" s="13">
        <v>6</v>
      </c>
      <c r="B17" t="s">
        <v>29</v>
      </c>
      <c r="C17" t="s">
        <v>30</v>
      </c>
      <c r="D17" s="14" t="s">
        <v>31</v>
      </c>
      <c r="E17" s="14" t="s">
        <v>32</v>
      </c>
      <c r="F17" s="13" t="s">
        <v>47</v>
      </c>
      <c r="G17" s="13">
        <v>2</v>
      </c>
      <c r="H17" s="13"/>
      <c r="I17" s="13" t="s">
        <v>33</v>
      </c>
      <c r="J17" s="13" t="s">
        <v>33</v>
      </c>
      <c r="K17" s="13" t="s">
        <v>33</v>
      </c>
      <c r="L17" s="13" t="s">
        <v>33</v>
      </c>
      <c r="M17" s="13" t="s">
        <v>191</v>
      </c>
      <c r="N17" s="15" t="str">
        <f>M17</f>
        <v>DNQ</v>
      </c>
    </row>
    <row r="18" spans="1:14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4" x14ac:dyDescent="0.3">
      <c r="A19" s="22" t="s">
        <v>48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3"/>
    </row>
    <row r="20" spans="1:14" ht="15" thickBot="1" x14ac:dyDescent="0.35">
      <c r="A20" s="13">
        <v>1</v>
      </c>
      <c r="B20" t="s">
        <v>62</v>
      </c>
      <c r="C20" t="s">
        <v>63</v>
      </c>
      <c r="D20" s="14" t="s">
        <v>64</v>
      </c>
      <c r="E20" s="14" t="s">
        <v>65</v>
      </c>
      <c r="F20" s="16">
        <v>3</v>
      </c>
      <c r="G20" s="13">
        <v>2</v>
      </c>
      <c r="H20" s="13"/>
      <c r="I20" s="13">
        <v>1</v>
      </c>
      <c r="J20" s="13">
        <v>1</v>
      </c>
      <c r="K20" s="13">
        <v>1</v>
      </c>
      <c r="L20" s="13">
        <v>1</v>
      </c>
      <c r="M20" s="13">
        <f>SUM(F20:L20)</f>
        <v>9</v>
      </c>
      <c r="N20" s="15">
        <f>M20-3</f>
        <v>6</v>
      </c>
    </row>
    <row r="21" spans="1:14" ht="15" thickBot="1" x14ac:dyDescent="0.35">
      <c r="A21" s="13">
        <v>2</v>
      </c>
      <c r="B21" t="s">
        <v>49</v>
      </c>
      <c r="C21" t="s">
        <v>50</v>
      </c>
      <c r="D21" s="14" t="s">
        <v>51</v>
      </c>
      <c r="E21" s="14" t="s">
        <v>52</v>
      </c>
      <c r="F21" s="13">
        <v>1</v>
      </c>
      <c r="G21" s="13">
        <v>1</v>
      </c>
      <c r="H21" s="13"/>
      <c r="I21" s="13">
        <v>3</v>
      </c>
      <c r="J21" s="13">
        <v>2</v>
      </c>
      <c r="K21" s="13">
        <v>4</v>
      </c>
      <c r="L21" s="16">
        <v>5</v>
      </c>
      <c r="M21" s="13">
        <f>SUM(F21:L21)</f>
        <v>16</v>
      </c>
      <c r="N21" s="15">
        <f>M21-5</f>
        <v>11</v>
      </c>
    </row>
    <row r="22" spans="1:14" ht="15" thickBot="1" x14ac:dyDescent="0.35">
      <c r="A22" s="13">
        <v>3</v>
      </c>
      <c r="B22" t="s">
        <v>170</v>
      </c>
      <c r="C22" t="s">
        <v>171</v>
      </c>
      <c r="D22" s="14" t="s">
        <v>172</v>
      </c>
      <c r="E22" s="14" t="s">
        <v>173</v>
      </c>
      <c r="F22" s="13">
        <v>3</v>
      </c>
      <c r="G22" s="13">
        <v>3</v>
      </c>
      <c r="H22" s="13"/>
      <c r="I22" s="16">
        <v>4</v>
      </c>
      <c r="J22" s="13">
        <v>4</v>
      </c>
      <c r="K22" s="13">
        <v>3</v>
      </c>
      <c r="L22" s="13">
        <v>2</v>
      </c>
      <c r="M22" s="13">
        <f>SUM(F22:L22)</f>
        <v>19</v>
      </c>
      <c r="N22" s="15">
        <f>M22-4</f>
        <v>15</v>
      </c>
    </row>
    <row r="23" spans="1:14" ht="15" thickBot="1" x14ac:dyDescent="0.35">
      <c r="A23" s="13">
        <v>4</v>
      </c>
      <c r="B23" t="s">
        <v>54</v>
      </c>
      <c r="C23" t="s">
        <v>55</v>
      </c>
      <c r="D23" s="14" t="s">
        <v>56</v>
      </c>
      <c r="E23" s="14" t="s">
        <v>57</v>
      </c>
      <c r="F23" s="13">
        <v>2</v>
      </c>
      <c r="G23" s="16" t="s">
        <v>212</v>
      </c>
      <c r="H23" s="13"/>
      <c r="I23" s="13">
        <v>2</v>
      </c>
      <c r="J23" s="13">
        <v>3</v>
      </c>
      <c r="K23" s="13">
        <v>5</v>
      </c>
      <c r="L23" s="13">
        <v>4</v>
      </c>
      <c r="M23" s="13">
        <f>SUM(F23:L23)+7</f>
        <v>23</v>
      </c>
      <c r="N23" s="15">
        <f>M23-7</f>
        <v>16</v>
      </c>
    </row>
    <row r="24" spans="1:14" ht="15" thickBot="1" x14ac:dyDescent="0.35">
      <c r="A24" s="13">
        <v>5</v>
      </c>
      <c r="B24" t="s">
        <v>153</v>
      </c>
      <c r="C24" t="s">
        <v>154</v>
      </c>
      <c r="D24" s="14" t="s">
        <v>155</v>
      </c>
      <c r="E24" s="14" t="s">
        <v>156</v>
      </c>
      <c r="F24" s="13">
        <v>4</v>
      </c>
      <c r="G24" s="13">
        <v>4</v>
      </c>
      <c r="H24" s="13"/>
      <c r="I24" s="16">
        <v>5</v>
      </c>
      <c r="J24" s="13">
        <v>5</v>
      </c>
      <c r="K24" s="13">
        <v>2</v>
      </c>
      <c r="L24" s="13">
        <v>3</v>
      </c>
      <c r="M24" s="13">
        <f>SUM(F24:L24)</f>
        <v>23</v>
      </c>
      <c r="N24" s="15">
        <f>M24-5</f>
        <v>18</v>
      </c>
    </row>
    <row r="25" spans="1:14" ht="21" thickBot="1" x14ac:dyDescent="0.35">
      <c r="A25" s="13">
        <v>6</v>
      </c>
      <c r="B25" t="s">
        <v>58</v>
      </c>
      <c r="C25" t="s">
        <v>59</v>
      </c>
      <c r="D25" s="14" t="s">
        <v>60</v>
      </c>
      <c r="E25" s="14" t="s">
        <v>61</v>
      </c>
      <c r="F25" s="13">
        <v>5</v>
      </c>
      <c r="G25" s="13">
        <v>5</v>
      </c>
      <c r="H25" s="13"/>
      <c r="I25" s="13">
        <v>6</v>
      </c>
      <c r="J25" s="13">
        <v>6</v>
      </c>
      <c r="K25" s="13">
        <v>6</v>
      </c>
      <c r="L25" s="20" t="s">
        <v>213</v>
      </c>
      <c r="M25" s="13">
        <f>SUM(F25:L25)+7</f>
        <v>35</v>
      </c>
      <c r="N25" s="15">
        <f>M25-7</f>
        <v>28</v>
      </c>
    </row>
    <row r="26" spans="1:14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4" x14ac:dyDescent="0.3">
      <c r="A27" s="22" t="s">
        <v>66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3"/>
    </row>
    <row r="28" spans="1:14" ht="15" thickBot="1" x14ac:dyDescent="0.35">
      <c r="A28" s="13">
        <v>1</v>
      </c>
      <c r="B28" t="s">
        <v>96</v>
      </c>
      <c r="C28" t="s">
        <v>97</v>
      </c>
      <c r="D28" s="14" t="s">
        <v>98</v>
      </c>
      <c r="E28" s="14" t="s">
        <v>99</v>
      </c>
      <c r="F28" s="13">
        <v>2</v>
      </c>
      <c r="G28" s="13">
        <v>1</v>
      </c>
      <c r="H28" s="13"/>
      <c r="I28" s="13">
        <v>1</v>
      </c>
      <c r="J28" s="13">
        <v>1</v>
      </c>
      <c r="K28" s="16">
        <v>8</v>
      </c>
      <c r="L28" s="13">
        <v>1</v>
      </c>
      <c r="M28" s="13">
        <f>SUM(F28:L28)</f>
        <v>14</v>
      </c>
      <c r="N28" s="15">
        <f>M28-8</f>
        <v>6</v>
      </c>
    </row>
    <row r="29" spans="1:14" ht="15" thickBot="1" x14ac:dyDescent="0.35">
      <c r="A29" s="13">
        <v>2</v>
      </c>
      <c r="B29" t="s">
        <v>71</v>
      </c>
      <c r="C29" t="s">
        <v>72</v>
      </c>
      <c r="D29" s="14" t="s">
        <v>73</v>
      </c>
      <c r="E29" s="14" t="s">
        <v>74</v>
      </c>
      <c r="F29" s="13">
        <v>1</v>
      </c>
      <c r="G29" s="16">
        <v>2</v>
      </c>
      <c r="H29" s="13"/>
      <c r="I29" s="13">
        <v>2</v>
      </c>
      <c r="J29" s="13">
        <v>2</v>
      </c>
      <c r="K29" s="13">
        <v>1</v>
      </c>
      <c r="L29" s="13">
        <v>2</v>
      </c>
      <c r="M29" s="13">
        <f>SUM(F29:L29)</f>
        <v>10</v>
      </c>
      <c r="N29" s="15">
        <f>M29-2</f>
        <v>8</v>
      </c>
    </row>
    <row r="30" spans="1:14" ht="15" thickBot="1" x14ac:dyDescent="0.35">
      <c r="A30" s="13">
        <v>3</v>
      </c>
      <c r="B30" t="s">
        <v>67</v>
      </c>
      <c r="C30" t="s">
        <v>68</v>
      </c>
      <c r="D30" s="14" t="s">
        <v>69</v>
      </c>
      <c r="E30" s="14" t="s">
        <v>70</v>
      </c>
      <c r="F30" s="13">
        <v>4</v>
      </c>
      <c r="G30" s="13">
        <v>3</v>
      </c>
      <c r="H30" s="13"/>
      <c r="I30" s="13">
        <v>4</v>
      </c>
      <c r="J30" s="13">
        <v>3</v>
      </c>
      <c r="K30" s="16">
        <v>7</v>
      </c>
      <c r="L30" s="13">
        <v>5</v>
      </c>
      <c r="M30" s="13">
        <f>SUM(F30:L30)</f>
        <v>26</v>
      </c>
      <c r="N30" s="15">
        <f>M30-7</f>
        <v>19</v>
      </c>
    </row>
    <row r="31" spans="1:14" ht="15" thickBot="1" x14ac:dyDescent="0.35">
      <c r="A31" s="13">
        <v>4</v>
      </c>
      <c r="B31" t="s">
        <v>80</v>
      </c>
      <c r="C31" t="s">
        <v>81</v>
      </c>
      <c r="D31" s="14" t="s">
        <v>82</v>
      </c>
      <c r="E31" s="14" t="s">
        <v>83</v>
      </c>
      <c r="F31" s="13">
        <v>6</v>
      </c>
      <c r="G31" s="13">
        <v>4</v>
      </c>
      <c r="H31" s="13"/>
      <c r="I31" s="13">
        <v>5</v>
      </c>
      <c r="J31" s="16" t="s">
        <v>196</v>
      </c>
      <c r="K31" s="13">
        <v>2</v>
      </c>
      <c r="L31" s="13">
        <v>6</v>
      </c>
      <c r="M31" s="13">
        <f>SUM(F31:L31)+14</f>
        <v>37</v>
      </c>
      <c r="N31" s="15">
        <f>M31-14</f>
        <v>23</v>
      </c>
    </row>
    <row r="32" spans="1:14" ht="15" thickBot="1" x14ac:dyDescent="0.35">
      <c r="A32" s="13">
        <v>5</v>
      </c>
      <c r="B32" t="s">
        <v>92</v>
      </c>
      <c r="C32" t="s">
        <v>93</v>
      </c>
      <c r="D32" s="14" t="s">
        <v>94</v>
      </c>
      <c r="E32" s="14" t="s">
        <v>207</v>
      </c>
      <c r="F32" s="13">
        <v>5</v>
      </c>
      <c r="G32" s="16">
        <v>7</v>
      </c>
      <c r="H32" s="13"/>
      <c r="I32" s="13">
        <v>7</v>
      </c>
      <c r="J32" s="13">
        <v>4</v>
      </c>
      <c r="K32" s="13">
        <v>4</v>
      </c>
      <c r="L32" s="13">
        <v>3</v>
      </c>
      <c r="M32" s="13">
        <f>SUM(F32:L32)</f>
        <v>30</v>
      </c>
      <c r="N32" s="15">
        <f>M32-7</f>
        <v>23</v>
      </c>
    </row>
    <row r="33" spans="1:14" ht="15" thickBot="1" x14ac:dyDescent="0.35">
      <c r="A33" s="13">
        <v>6</v>
      </c>
      <c r="B33" t="s">
        <v>76</v>
      </c>
      <c r="C33" t="s">
        <v>77</v>
      </c>
      <c r="D33" s="14" t="s">
        <v>78</v>
      </c>
      <c r="E33" s="14" t="s">
        <v>79</v>
      </c>
      <c r="F33" s="13">
        <v>3</v>
      </c>
      <c r="G33" s="13">
        <v>6</v>
      </c>
      <c r="H33" s="13"/>
      <c r="I33" s="13">
        <v>3</v>
      </c>
      <c r="J33" s="13">
        <v>8</v>
      </c>
      <c r="K33" s="13">
        <v>6</v>
      </c>
      <c r="L33" s="16">
        <v>9</v>
      </c>
      <c r="M33" s="13">
        <f>SUM(F33:L33)</f>
        <v>35</v>
      </c>
      <c r="N33" s="15">
        <f>M33-9</f>
        <v>26</v>
      </c>
    </row>
    <row r="34" spans="1:14" ht="15" thickBot="1" x14ac:dyDescent="0.35">
      <c r="A34" s="13">
        <v>7</v>
      </c>
      <c r="B34" t="s">
        <v>88</v>
      </c>
      <c r="C34" t="s">
        <v>89</v>
      </c>
      <c r="D34" s="14" t="s">
        <v>90</v>
      </c>
      <c r="E34" s="14" t="s">
        <v>91</v>
      </c>
      <c r="F34" s="16">
        <v>9</v>
      </c>
      <c r="G34" s="13">
        <v>5</v>
      </c>
      <c r="H34" s="13"/>
      <c r="I34" s="13">
        <v>8</v>
      </c>
      <c r="J34" s="13">
        <v>6</v>
      </c>
      <c r="K34" s="13">
        <v>3</v>
      </c>
      <c r="L34" s="13">
        <v>8</v>
      </c>
      <c r="M34" s="13">
        <f>SUM(F34:L34)</f>
        <v>39</v>
      </c>
      <c r="N34" s="15">
        <f>M34-9</f>
        <v>30</v>
      </c>
    </row>
    <row r="35" spans="1:14" ht="15" thickBot="1" x14ac:dyDescent="0.35">
      <c r="A35" s="13">
        <v>8</v>
      </c>
      <c r="B35" t="s">
        <v>84</v>
      </c>
      <c r="C35" t="s">
        <v>85</v>
      </c>
      <c r="D35" s="14" t="s">
        <v>86</v>
      </c>
      <c r="E35" s="14" t="s">
        <v>87</v>
      </c>
      <c r="F35" s="13">
        <v>7</v>
      </c>
      <c r="G35" s="13">
        <v>8</v>
      </c>
      <c r="H35" s="13"/>
      <c r="I35" s="13">
        <v>9</v>
      </c>
      <c r="J35" s="13">
        <v>5</v>
      </c>
      <c r="K35" s="13">
        <v>5</v>
      </c>
      <c r="L35" s="16" t="s">
        <v>196</v>
      </c>
      <c r="M35" s="13">
        <f>SUM(F35:K35)+14</f>
        <v>48</v>
      </c>
      <c r="N35" s="15">
        <f>M35-14</f>
        <v>34</v>
      </c>
    </row>
    <row r="36" spans="1:14" ht="15" thickBot="1" x14ac:dyDescent="0.35">
      <c r="A36" s="13">
        <v>9</v>
      </c>
      <c r="B36" t="s">
        <v>104</v>
      </c>
      <c r="C36" t="s">
        <v>105</v>
      </c>
      <c r="D36" s="14" t="s">
        <v>106</v>
      </c>
      <c r="E36" s="14" t="s">
        <v>107</v>
      </c>
      <c r="F36" s="13">
        <v>8</v>
      </c>
      <c r="G36" s="16">
        <v>9</v>
      </c>
      <c r="H36" s="13"/>
      <c r="I36" s="13">
        <v>6</v>
      </c>
      <c r="J36" s="13">
        <v>9</v>
      </c>
      <c r="K36" s="13">
        <v>9</v>
      </c>
      <c r="L36" s="13">
        <v>4</v>
      </c>
      <c r="M36" s="13">
        <f>SUM(F36:L36)</f>
        <v>45</v>
      </c>
      <c r="N36" s="15">
        <f>M36-9</f>
        <v>36</v>
      </c>
    </row>
    <row r="37" spans="1:14" ht="15" thickBot="1" x14ac:dyDescent="0.35">
      <c r="A37" s="13">
        <v>10</v>
      </c>
      <c r="B37" t="s">
        <v>100</v>
      </c>
      <c r="C37" t="s">
        <v>101</v>
      </c>
      <c r="D37" s="14" t="s">
        <v>102</v>
      </c>
      <c r="E37" s="14" t="s">
        <v>103</v>
      </c>
      <c r="F37" s="16">
        <v>10</v>
      </c>
      <c r="G37" s="13">
        <v>10</v>
      </c>
      <c r="H37" s="13"/>
      <c r="I37" s="13">
        <v>10</v>
      </c>
      <c r="J37" s="13">
        <v>7</v>
      </c>
      <c r="K37" s="13">
        <v>10</v>
      </c>
      <c r="L37" s="13">
        <v>7</v>
      </c>
      <c r="M37" s="13">
        <f>SUM(F37:L37)</f>
        <v>54</v>
      </c>
      <c r="N37" s="15">
        <f>M37-10</f>
        <v>44</v>
      </c>
    </row>
    <row r="38" spans="1:14" ht="15" thickBot="1" x14ac:dyDescent="0.35">
      <c r="A38" s="13">
        <v>11</v>
      </c>
      <c r="B38" t="s">
        <v>111</v>
      </c>
      <c r="C38" t="s">
        <v>112</v>
      </c>
      <c r="D38" s="14" t="s">
        <v>113</v>
      </c>
      <c r="E38" s="14" t="s">
        <v>114</v>
      </c>
      <c r="F38" s="13"/>
      <c r="G38" s="13" t="s">
        <v>75</v>
      </c>
      <c r="H38" s="13"/>
      <c r="I38" s="13" t="s">
        <v>75</v>
      </c>
      <c r="J38" s="13" t="s">
        <v>75</v>
      </c>
      <c r="K38" s="13" t="s">
        <v>75</v>
      </c>
      <c r="L38" s="13" t="s">
        <v>75</v>
      </c>
      <c r="M38" s="13" t="s">
        <v>191</v>
      </c>
      <c r="N38" s="13"/>
    </row>
    <row r="39" spans="1:14" ht="15" thickBot="1" x14ac:dyDescent="0.35">
      <c r="A39" s="13">
        <v>12</v>
      </c>
      <c r="B39" t="s">
        <v>108</v>
      </c>
      <c r="C39" t="s">
        <v>109</v>
      </c>
      <c r="D39" s="14" t="s">
        <v>94</v>
      </c>
      <c r="E39" s="14" t="s">
        <v>110</v>
      </c>
      <c r="F39" s="13" t="s">
        <v>75</v>
      </c>
      <c r="G39" s="13" t="s">
        <v>75</v>
      </c>
      <c r="H39" s="13"/>
      <c r="I39" s="13" t="s">
        <v>75</v>
      </c>
      <c r="J39" s="13" t="s">
        <v>75</v>
      </c>
      <c r="K39" s="13" t="s">
        <v>75</v>
      </c>
      <c r="L39" s="13" t="s">
        <v>75</v>
      </c>
      <c r="M39" s="13" t="s">
        <v>191</v>
      </c>
      <c r="N39" s="13"/>
    </row>
    <row r="40" spans="1:14" ht="31.2" thickBot="1" x14ac:dyDescent="0.35">
      <c r="A40" s="13">
        <v>13</v>
      </c>
      <c r="B40" t="s">
        <v>115</v>
      </c>
      <c r="C40" t="s">
        <v>116</v>
      </c>
      <c r="D40" s="14" t="s">
        <v>117</v>
      </c>
      <c r="E40" s="14" t="s">
        <v>201</v>
      </c>
      <c r="F40" s="13" t="s">
        <v>75</v>
      </c>
      <c r="G40" s="13" t="s">
        <v>75</v>
      </c>
      <c r="H40" s="13"/>
      <c r="I40" s="13" t="s">
        <v>75</v>
      </c>
      <c r="J40" s="13" t="s">
        <v>75</v>
      </c>
      <c r="K40" s="13" t="s">
        <v>75</v>
      </c>
      <c r="L40" s="13" t="s">
        <v>75</v>
      </c>
      <c r="M40" s="13" t="s">
        <v>191</v>
      </c>
      <c r="N40" s="13"/>
    </row>
    <row r="41" spans="1:14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14" x14ac:dyDescent="0.3">
      <c r="A42" s="22" t="s">
        <v>118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3"/>
    </row>
    <row r="43" spans="1:14" ht="15" thickBot="1" x14ac:dyDescent="0.35">
      <c r="A43" s="13">
        <v>1</v>
      </c>
      <c r="B43" t="s">
        <v>123</v>
      </c>
      <c r="C43" t="s">
        <v>124</v>
      </c>
      <c r="D43" s="14" t="s">
        <v>121</v>
      </c>
      <c r="E43" s="14" t="s">
        <v>125</v>
      </c>
      <c r="F43" s="13">
        <v>2</v>
      </c>
      <c r="G43" s="13">
        <v>1</v>
      </c>
      <c r="H43" s="13"/>
      <c r="I43" s="13">
        <v>1</v>
      </c>
      <c r="J43" s="16">
        <v>3</v>
      </c>
      <c r="K43" s="13">
        <v>3</v>
      </c>
      <c r="L43" s="13">
        <v>2</v>
      </c>
      <c r="M43" s="13">
        <f>SUM(F43:L43)</f>
        <v>12</v>
      </c>
      <c r="N43" s="15">
        <f>M43-3</f>
        <v>9</v>
      </c>
    </row>
    <row r="44" spans="1:14" ht="15" thickBot="1" x14ac:dyDescent="0.35">
      <c r="A44" s="13">
        <v>2</v>
      </c>
      <c r="B44" t="s">
        <v>126</v>
      </c>
      <c r="C44" t="s">
        <v>127</v>
      </c>
      <c r="D44" s="14" t="s">
        <v>128</v>
      </c>
      <c r="E44" s="14" t="s">
        <v>129</v>
      </c>
      <c r="F44" s="13">
        <v>1</v>
      </c>
      <c r="G44" s="13">
        <v>4</v>
      </c>
      <c r="H44" s="13"/>
      <c r="I44" s="13">
        <v>2</v>
      </c>
      <c r="J44" s="13">
        <v>2</v>
      </c>
      <c r="K44" s="16">
        <v>5</v>
      </c>
      <c r="L44" s="13">
        <v>1</v>
      </c>
      <c r="M44" s="13">
        <f>SUM(F44:L44)</f>
        <v>15</v>
      </c>
      <c r="N44" s="15">
        <f>M44-5</f>
        <v>10</v>
      </c>
    </row>
    <row r="45" spans="1:14" ht="15" thickBot="1" x14ac:dyDescent="0.35">
      <c r="A45" s="13">
        <v>3</v>
      </c>
      <c r="B45" t="s">
        <v>119</v>
      </c>
      <c r="C45" t="s">
        <v>120</v>
      </c>
      <c r="D45" s="14" t="s">
        <v>121</v>
      </c>
      <c r="E45" s="14" t="s">
        <v>122</v>
      </c>
      <c r="F45" s="13">
        <v>3</v>
      </c>
      <c r="G45" s="13">
        <v>2</v>
      </c>
      <c r="H45" s="13"/>
      <c r="I45" s="13">
        <v>3</v>
      </c>
      <c r="J45" s="13">
        <v>1</v>
      </c>
      <c r="K45" s="13">
        <v>1</v>
      </c>
      <c r="L45" s="20" t="s">
        <v>213</v>
      </c>
      <c r="M45" s="13">
        <f>SUM(F45:K45)+7</f>
        <v>17</v>
      </c>
      <c r="N45" s="15">
        <f>M45-7</f>
        <v>10</v>
      </c>
    </row>
    <row r="46" spans="1:14" ht="15" thickBot="1" x14ac:dyDescent="0.35">
      <c r="A46" s="13">
        <v>4</v>
      </c>
      <c r="B46" t="s">
        <v>130</v>
      </c>
      <c r="C46" t="s">
        <v>131</v>
      </c>
      <c r="D46" s="14" t="s">
        <v>128</v>
      </c>
      <c r="E46" s="14" t="s">
        <v>132</v>
      </c>
      <c r="F46" s="16">
        <v>5</v>
      </c>
      <c r="G46" s="13">
        <v>3</v>
      </c>
      <c r="H46" s="13"/>
      <c r="I46" s="13">
        <v>4</v>
      </c>
      <c r="J46" s="13">
        <v>4</v>
      </c>
      <c r="K46" s="13">
        <v>2</v>
      </c>
      <c r="L46" s="13">
        <v>3</v>
      </c>
      <c r="M46" s="13">
        <f>SUM(F46:L46)</f>
        <v>21</v>
      </c>
      <c r="N46" s="15">
        <f>M46-5</f>
        <v>16</v>
      </c>
    </row>
    <row r="47" spans="1:14" ht="15" thickBot="1" x14ac:dyDescent="0.35">
      <c r="A47" s="13">
        <v>5</v>
      </c>
      <c r="B47" t="s">
        <v>133</v>
      </c>
      <c r="C47" t="s">
        <v>134</v>
      </c>
      <c r="D47" s="14" t="s">
        <v>121</v>
      </c>
      <c r="E47" s="14" t="s">
        <v>135</v>
      </c>
      <c r="F47" s="13">
        <v>4</v>
      </c>
      <c r="G47" s="13">
        <v>5</v>
      </c>
      <c r="H47" s="13"/>
      <c r="I47" s="13">
        <v>5</v>
      </c>
      <c r="J47" s="13">
        <v>5</v>
      </c>
      <c r="K47" s="13">
        <v>4</v>
      </c>
      <c r="L47" s="20" t="s">
        <v>213</v>
      </c>
      <c r="M47" s="13">
        <f>SUM(F47:K47)+7</f>
        <v>30</v>
      </c>
      <c r="N47" s="15">
        <f>M47-7</f>
        <v>23</v>
      </c>
    </row>
    <row r="48" spans="1:14" ht="15" thickBot="1" x14ac:dyDescent="0.35">
      <c r="A48" s="13">
        <v>6</v>
      </c>
      <c r="B48" t="s">
        <v>136</v>
      </c>
      <c r="C48" t="s">
        <v>137</v>
      </c>
      <c r="D48" s="14" t="s">
        <v>121</v>
      </c>
      <c r="E48" s="14" t="s">
        <v>138</v>
      </c>
      <c r="F48" s="13" t="s">
        <v>33</v>
      </c>
      <c r="G48" s="13" t="s">
        <v>33</v>
      </c>
      <c r="H48" s="13"/>
      <c r="I48" s="13" t="s">
        <v>33</v>
      </c>
      <c r="J48" s="13" t="s">
        <v>33</v>
      </c>
      <c r="K48" s="13" t="s">
        <v>33</v>
      </c>
      <c r="L48" s="13" t="s">
        <v>33</v>
      </c>
      <c r="M48" s="13" t="s">
        <v>191</v>
      </c>
      <c r="N48" s="13"/>
    </row>
    <row r="49" spans="1:14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4" x14ac:dyDescent="0.3">
      <c r="A50" s="22" t="s">
        <v>139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3"/>
    </row>
    <row r="51" spans="1:14" ht="15" thickBot="1" x14ac:dyDescent="0.35">
      <c r="A51" s="13">
        <v>1</v>
      </c>
      <c r="B51" t="s">
        <v>140</v>
      </c>
      <c r="C51" t="s">
        <v>141</v>
      </c>
      <c r="D51" s="14" t="s">
        <v>142</v>
      </c>
      <c r="E51" s="14" t="s">
        <v>143</v>
      </c>
      <c r="F51" s="13">
        <v>1</v>
      </c>
      <c r="G51" s="13">
        <v>1</v>
      </c>
      <c r="H51" s="13"/>
      <c r="I51" s="13">
        <v>1</v>
      </c>
      <c r="J51" s="13">
        <v>2</v>
      </c>
      <c r="K51" s="16">
        <v>5</v>
      </c>
      <c r="L51" s="13">
        <v>1</v>
      </c>
      <c r="M51" s="13">
        <f>SUM(F51:L51)</f>
        <v>11</v>
      </c>
      <c r="N51" s="15">
        <f>M51-5</f>
        <v>6</v>
      </c>
    </row>
    <row r="52" spans="1:14" ht="15" thickBot="1" x14ac:dyDescent="0.35">
      <c r="A52" s="13">
        <v>2</v>
      </c>
      <c r="B52" t="s">
        <v>161</v>
      </c>
      <c r="C52" t="s">
        <v>162</v>
      </c>
      <c r="D52" s="14" t="s">
        <v>163</v>
      </c>
      <c r="E52" s="14" t="s">
        <v>164</v>
      </c>
      <c r="F52" s="13">
        <v>2</v>
      </c>
      <c r="G52" s="13">
        <v>4</v>
      </c>
      <c r="H52" s="13"/>
      <c r="I52" s="13">
        <v>2</v>
      </c>
      <c r="J52" s="13">
        <v>1</v>
      </c>
      <c r="K52" s="16">
        <v>6</v>
      </c>
      <c r="L52" s="13">
        <v>6</v>
      </c>
      <c r="M52" s="13">
        <f>SUM(F52:L52)</f>
        <v>21</v>
      </c>
      <c r="N52" s="15">
        <f>M52-6</f>
        <v>15</v>
      </c>
    </row>
    <row r="53" spans="1:14" ht="15" thickBot="1" x14ac:dyDescent="0.35">
      <c r="A53" s="13">
        <v>3</v>
      </c>
      <c r="B53" t="s">
        <v>157</v>
      </c>
      <c r="C53" t="s">
        <v>158</v>
      </c>
      <c r="D53" s="14" t="s">
        <v>159</v>
      </c>
      <c r="E53" s="14" t="s">
        <v>160</v>
      </c>
      <c r="F53" s="16">
        <v>5</v>
      </c>
      <c r="G53" s="13">
        <v>3</v>
      </c>
      <c r="H53" s="13"/>
      <c r="I53" s="13">
        <v>5</v>
      </c>
      <c r="J53" s="13">
        <v>4</v>
      </c>
      <c r="K53" s="13">
        <v>1</v>
      </c>
      <c r="L53" s="13">
        <v>4</v>
      </c>
      <c r="M53" s="13">
        <f>SUM(F53:L53)</f>
        <v>22</v>
      </c>
      <c r="N53" s="15">
        <f>M53-5</f>
        <v>17</v>
      </c>
    </row>
    <row r="54" spans="1:14" ht="31.5" customHeight="1" thickBot="1" x14ac:dyDescent="0.35">
      <c r="A54" s="13">
        <v>4</v>
      </c>
      <c r="B54" t="s">
        <v>165</v>
      </c>
      <c r="C54" t="s">
        <v>166</v>
      </c>
      <c r="D54" s="14" t="s">
        <v>167</v>
      </c>
      <c r="E54" s="14" t="s">
        <v>168</v>
      </c>
      <c r="F54" s="13">
        <v>4</v>
      </c>
      <c r="G54" s="16">
        <v>5</v>
      </c>
      <c r="H54" s="13"/>
      <c r="I54" s="13">
        <v>3</v>
      </c>
      <c r="J54" s="13">
        <v>3</v>
      </c>
      <c r="K54" s="13">
        <v>4</v>
      </c>
      <c r="L54" s="13">
        <v>5</v>
      </c>
      <c r="M54" s="13">
        <f>SUM(F54:L54)</f>
        <v>24</v>
      </c>
      <c r="N54" s="15">
        <f>M54-5</f>
        <v>19</v>
      </c>
    </row>
    <row r="55" spans="1:14" ht="18.75" customHeight="1" thickBot="1" x14ac:dyDescent="0.35">
      <c r="A55" s="13">
        <v>5</v>
      </c>
      <c r="B55" t="s">
        <v>178</v>
      </c>
      <c r="C55" t="s">
        <v>179</v>
      </c>
      <c r="D55" s="14" t="s">
        <v>180</v>
      </c>
      <c r="E55" s="14" t="s">
        <v>181</v>
      </c>
      <c r="F55" s="13">
        <v>6</v>
      </c>
      <c r="G55" s="13">
        <v>6</v>
      </c>
      <c r="H55" s="13"/>
      <c r="I55" s="16" t="s">
        <v>214</v>
      </c>
      <c r="J55" s="13">
        <v>5</v>
      </c>
      <c r="K55" s="13">
        <v>2</v>
      </c>
      <c r="L55" s="13">
        <v>2</v>
      </c>
      <c r="M55" s="13">
        <f>SUM(F55:L55)+9</f>
        <v>30</v>
      </c>
      <c r="N55" s="15">
        <f>M55-9</f>
        <v>21</v>
      </c>
    </row>
    <row r="56" spans="1:14" ht="15" thickBot="1" x14ac:dyDescent="0.35">
      <c r="A56" s="13">
        <v>6</v>
      </c>
      <c r="B56" t="s">
        <v>148</v>
      </c>
      <c r="C56" t="s">
        <v>149</v>
      </c>
      <c r="D56" s="14" t="s">
        <v>150</v>
      </c>
      <c r="E56" s="14" t="s">
        <v>151</v>
      </c>
      <c r="F56" s="16" t="s">
        <v>215</v>
      </c>
      <c r="G56" s="13">
        <v>2</v>
      </c>
      <c r="H56" s="13"/>
      <c r="I56" s="13">
        <v>4</v>
      </c>
      <c r="J56" s="13" t="s">
        <v>202</v>
      </c>
      <c r="K56" s="13">
        <v>3</v>
      </c>
      <c r="L56" s="13">
        <v>3</v>
      </c>
      <c r="M56" s="13">
        <f>SUM(F56:L56)+20</f>
        <v>32</v>
      </c>
      <c r="N56" s="15">
        <f>M56-10</f>
        <v>22</v>
      </c>
    </row>
    <row r="57" spans="1:14" ht="15" thickBot="1" x14ac:dyDescent="0.35">
      <c r="A57" s="13">
        <v>7</v>
      </c>
      <c r="B57" t="s">
        <v>144</v>
      </c>
      <c r="C57" t="s">
        <v>145</v>
      </c>
      <c r="D57" s="14" t="s">
        <v>146</v>
      </c>
      <c r="E57" s="14" t="s">
        <v>147</v>
      </c>
      <c r="F57" s="13" t="s">
        <v>202</v>
      </c>
      <c r="G57" s="13" t="s">
        <v>203</v>
      </c>
      <c r="H57" s="13"/>
      <c r="I57" s="13" t="s">
        <v>203</v>
      </c>
      <c r="J57" s="13" t="s">
        <v>203</v>
      </c>
      <c r="K57" s="13" t="s">
        <v>203</v>
      </c>
      <c r="L57" s="13" t="s">
        <v>203</v>
      </c>
      <c r="M57" s="13" t="s">
        <v>191</v>
      </c>
      <c r="N57" s="13" t="s">
        <v>205</v>
      </c>
    </row>
    <row r="58" spans="1:14" ht="15" thickBot="1" x14ac:dyDescent="0.35">
      <c r="A58" s="1">
        <v>8</v>
      </c>
      <c r="B58" t="s">
        <v>174</v>
      </c>
      <c r="C58" t="s">
        <v>175</v>
      </c>
      <c r="D58" s="2" t="s">
        <v>176</v>
      </c>
      <c r="E58" s="2" t="s">
        <v>177</v>
      </c>
      <c r="F58" s="1" t="s">
        <v>202</v>
      </c>
      <c r="G58" s="1" t="s">
        <v>203</v>
      </c>
      <c r="H58" s="1"/>
      <c r="I58" s="1" t="s">
        <v>203</v>
      </c>
      <c r="J58" s="1" t="s">
        <v>203</v>
      </c>
      <c r="K58" s="1" t="s">
        <v>203</v>
      </c>
      <c r="L58" s="1" t="s">
        <v>203</v>
      </c>
      <c r="M58" s="1" t="s">
        <v>191</v>
      </c>
      <c r="N58" s="1"/>
    </row>
    <row r="59" spans="1:14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</sheetData>
  <sortState xmlns:xlrd2="http://schemas.microsoft.com/office/spreadsheetml/2017/richdata2" ref="B51:N56">
    <sortCondition ref="N51:N56"/>
  </sortState>
  <mergeCells count="13">
    <mergeCell ref="A59:M59"/>
    <mergeCell ref="A2:K2"/>
    <mergeCell ref="A10:M10"/>
    <mergeCell ref="A11:M11"/>
    <mergeCell ref="A18:M18"/>
    <mergeCell ref="A19:M19"/>
    <mergeCell ref="A26:M26"/>
    <mergeCell ref="L2:N2"/>
    <mergeCell ref="A27:M27"/>
    <mergeCell ref="A41:M41"/>
    <mergeCell ref="A42:M42"/>
    <mergeCell ref="A49:M49"/>
    <mergeCell ref="A50:M50"/>
  </mergeCells>
  <pageMargins left="0.7" right="0.7" top="0.75" bottom="0.75" header="0.3" footer="0.3"/>
  <pageSetup scale="79" fitToHeight="0" orientation="landscape" r:id="rId1"/>
  <ignoredErrors>
    <ignoredError sqref="M14 M45:N45 M46 M31 M3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2CBA7-8CFB-4AA3-AC10-F86C4B5817A6}">
  <dimension ref="A1:L63"/>
  <sheetViews>
    <sheetView topLeftCell="A56" workbookViewId="0">
      <selection activeCell="N9" sqref="N9"/>
    </sheetView>
  </sheetViews>
  <sheetFormatPr defaultRowHeight="14.4" x14ac:dyDescent="0.3"/>
  <cols>
    <col min="2" max="2" width="15.44140625" customWidth="1"/>
    <col min="3" max="3" width="14.88671875" customWidth="1"/>
    <col min="12" max="12" width="8.88671875" style="57"/>
  </cols>
  <sheetData>
    <row r="1" spans="1:12" ht="18" x14ac:dyDescent="0.3">
      <c r="B1" s="31" t="s">
        <v>325</v>
      </c>
      <c r="C1" s="31" t="s">
        <v>326</v>
      </c>
      <c r="D1" s="31" t="s">
        <v>327</v>
      </c>
      <c r="E1" s="31" t="s">
        <v>328</v>
      </c>
      <c r="F1" s="32" t="s">
        <v>329</v>
      </c>
      <c r="G1" s="32" t="s">
        <v>330</v>
      </c>
      <c r="H1" s="32" t="s">
        <v>331</v>
      </c>
      <c r="I1" s="32" t="s">
        <v>332</v>
      </c>
      <c r="J1" s="32" t="s">
        <v>333</v>
      </c>
      <c r="K1" s="32" t="s">
        <v>334</v>
      </c>
      <c r="L1" s="54" t="s">
        <v>335</v>
      </c>
    </row>
    <row r="2" spans="1:12" x14ac:dyDescent="0.3">
      <c r="A2" s="29" t="s">
        <v>204</v>
      </c>
      <c r="B2" s="29"/>
      <c r="C2" s="29"/>
      <c r="D2" s="29"/>
      <c r="E2" s="29"/>
      <c r="F2" s="29"/>
      <c r="G2" s="29"/>
      <c r="H2" s="29"/>
      <c r="I2" s="30"/>
      <c r="J2" s="30"/>
      <c r="K2" s="30"/>
      <c r="L2" s="30"/>
    </row>
    <row r="3" spans="1:12" ht="18.600000000000001" thickBot="1" x14ac:dyDescent="0.35">
      <c r="A3" s="33">
        <v>1</v>
      </c>
      <c r="B3" s="11" t="s">
        <v>1</v>
      </c>
      <c r="C3" s="11" t="s">
        <v>2</v>
      </c>
      <c r="D3" s="34" t="s">
        <v>0</v>
      </c>
      <c r="E3" s="34" t="s">
        <v>3</v>
      </c>
      <c r="F3" s="35"/>
      <c r="G3" s="35" t="s">
        <v>220</v>
      </c>
      <c r="H3" s="35" t="s">
        <v>221</v>
      </c>
      <c r="I3" s="35" t="s">
        <v>222</v>
      </c>
      <c r="J3" s="35" t="s">
        <v>223</v>
      </c>
      <c r="K3" s="33">
        <v>1</v>
      </c>
      <c r="L3" s="55">
        <v>8</v>
      </c>
    </row>
    <row r="4" spans="1:12" ht="18.600000000000001" thickBot="1" x14ac:dyDescent="0.35">
      <c r="A4" s="33">
        <v>2</v>
      </c>
      <c r="B4" s="11" t="s">
        <v>7</v>
      </c>
      <c r="C4" s="11" t="s">
        <v>8</v>
      </c>
      <c r="D4" s="34" t="s">
        <v>0</v>
      </c>
      <c r="E4" s="34" t="s">
        <v>9</v>
      </c>
      <c r="F4" s="35"/>
      <c r="G4" s="35" t="s">
        <v>220</v>
      </c>
      <c r="H4" s="35" t="s">
        <v>224</v>
      </c>
      <c r="I4" s="35" t="s">
        <v>225</v>
      </c>
      <c r="J4" s="35" t="s">
        <v>226</v>
      </c>
      <c r="K4" s="33">
        <v>2</v>
      </c>
      <c r="L4" s="55">
        <v>10</v>
      </c>
    </row>
    <row r="5" spans="1:12" ht="36.6" thickBot="1" x14ac:dyDescent="0.35">
      <c r="A5" s="33">
        <v>3</v>
      </c>
      <c r="B5" s="11" t="s">
        <v>4</v>
      </c>
      <c r="C5" s="11" t="s">
        <v>5</v>
      </c>
      <c r="D5" s="34" t="s">
        <v>0</v>
      </c>
      <c r="E5" s="34" t="s">
        <v>6</v>
      </c>
      <c r="F5" s="35"/>
      <c r="G5" s="35" t="s">
        <v>220</v>
      </c>
      <c r="H5" s="35" t="s">
        <v>227</v>
      </c>
      <c r="I5" s="35" t="s">
        <v>228</v>
      </c>
      <c r="J5" s="35" t="s">
        <v>229</v>
      </c>
      <c r="K5" s="33">
        <v>3</v>
      </c>
      <c r="L5" s="55">
        <v>11</v>
      </c>
    </row>
    <row r="6" spans="1:12" ht="18.600000000000001" thickBot="1" x14ac:dyDescent="0.35">
      <c r="A6" s="33">
        <v>4</v>
      </c>
      <c r="B6" s="11" t="s">
        <v>19</v>
      </c>
      <c r="C6" s="11" t="s">
        <v>20</v>
      </c>
      <c r="D6" s="34" t="s">
        <v>0</v>
      </c>
      <c r="E6" s="34" t="s">
        <v>21</v>
      </c>
      <c r="F6" s="35"/>
      <c r="G6" s="35" t="s">
        <v>220</v>
      </c>
      <c r="H6" s="35" t="s">
        <v>230</v>
      </c>
      <c r="I6" s="35" t="s">
        <v>231</v>
      </c>
      <c r="J6" s="35" t="s">
        <v>232</v>
      </c>
      <c r="K6" s="33">
        <v>4</v>
      </c>
      <c r="L6" s="55">
        <v>13</v>
      </c>
    </row>
    <row r="7" spans="1:12" ht="18.600000000000001" thickBot="1" x14ac:dyDescent="0.35">
      <c r="A7" s="33">
        <v>5</v>
      </c>
      <c r="B7" s="11" t="s">
        <v>10</v>
      </c>
      <c r="C7" s="11" t="s">
        <v>11</v>
      </c>
      <c r="D7" s="34" t="s">
        <v>0</v>
      </c>
      <c r="E7" s="34" t="s">
        <v>12</v>
      </c>
      <c r="F7" s="35"/>
      <c r="G7" s="35" t="s">
        <v>220</v>
      </c>
      <c r="H7" s="35" t="s">
        <v>233</v>
      </c>
      <c r="I7" s="35" t="s">
        <v>234</v>
      </c>
      <c r="J7" s="35" t="s">
        <v>235</v>
      </c>
      <c r="K7" s="33">
        <v>5</v>
      </c>
      <c r="L7" s="55">
        <v>14</v>
      </c>
    </row>
    <row r="8" spans="1:12" ht="18.600000000000001" thickBot="1" x14ac:dyDescent="0.35">
      <c r="A8" s="33">
        <v>6</v>
      </c>
      <c r="B8" s="11" t="s">
        <v>15</v>
      </c>
      <c r="C8" s="11" t="s">
        <v>16</v>
      </c>
      <c r="D8" s="34" t="s">
        <v>17</v>
      </c>
      <c r="E8" s="34" t="s">
        <v>18</v>
      </c>
      <c r="F8" s="35"/>
      <c r="G8" s="35" t="s">
        <v>220</v>
      </c>
      <c r="H8" s="35" t="s">
        <v>236</v>
      </c>
      <c r="I8" s="35" t="s">
        <v>237</v>
      </c>
      <c r="J8" s="35" t="s">
        <v>238</v>
      </c>
      <c r="K8" s="33">
        <v>6</v>
      </c>
      <c r="L8" s="55">
        <v>15</v>
      </c>
    </row>
    <row r="9" spans="1:12" ht="18.600000000000001" thickBot="1" x14ac:dyDescent="0.35">
      <c r="A9" s="33">
        <v>7</v>
      </c>
      <c r="B9" s="11" t="s">
        <v>22</v>
      </c>
      <c r="C9" s="11" t="s">
        <v>23</v>
      </c>
      <c r="D9" s="34" t="s">
        <v>0</v>
      </c>
      <c r="E9" s="34" t="s">
        <v>24</v>
      </c>
      <c r="F9" s="35"/>
      <c r="G9" s="35" t="s">
        <v>220</v>
      </c>
      <c r="H9" s="35" t="s">
        <v>239</v>
      </c>
      <c r="I9" s="35" t="s">
        <v>240</v>
      </c>
      <c r="J9" s="35" t="s">
        <v>241</v>
      </c>
      <c r="K9" s="33">
        <v>7</v>
      </c>
      <c r="L9" s="55">
        <v>16</v>
      </c>
    </row>
    <row r="10" spans="1:12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x14ac:dyDescent="0.3">
      <c r="A11" s="53" t="s">
        <v>25</v>
      </c>
      <c r="B11" s="53"/>
      <c r="C11" s="53"/>
      <c r="D11" s="53"/>
      <c r="E11" s="53"/>
      <c r="F11" s="53"/>
      <c r="G11" s="53"/>
      <c r="H11" s="53"/>
      <c r="I11" s="53"/>
      <c r="J11" s="53"/>
      <c r="K11" s="37"/>
      <c r="L11" s="37"/>
    </row>
    <row r="12" spans="1:12" ht="18.600000000000001" thickBot="1" x14ac:dyDescent="0.35">
      <c r="A12" s="33">
        <v>1</v>
      </c>
      <c r="B12" s="11" t="s">
        <v>34</v>
      </c>
      <c r="C12" s="11" t="s">
        <v>35</v>
      </c>
      <c r="D12" s="34" t="s">
        <v>25</v>
      </c>
      <c r="E12" s="34" t="s">
        <v>36</v>
      </c>
      <c r="F12" s="35"/>
      <c r="G12" s="35" t="s">
        <v>242</v>
      </c>
      <c r="H12" s="35" t="s">
        <v>243</v>
      </c>
      <c r="I12" s="35" t="s">
        <v>244</v>
      </c>
      <c r="J12" s="35" t="s">
        <v>245</v>
      </c>
      <c r="K12" s="33">
        <v>1</v>
      </c>
      <c r="L12" s="55">
        <v>3</v>
      </c>
    </row>
    <row r="13" spans="1:12" ht="18.600000000000001" thickBot="1" x14ac:dyDescent="0.35">
      <c r="A13" s="33">
        <v>2</v>
      </c>
      <c r="B13" s="11" t="s">
        <v>41</v>
      </c>
      <c r="C13" s="11" t="s">
        <v>42</v>
      </c>
      <c r="D13" s="34" t="s">
        <v>25</v>
      </c>
      <c r="E13" s="34" t="s">
        <v>43</v>
      </c>
      <c r="F13" s="35"/>
      <c r="G13" s="35" t="s">
        <v>242</v>
      </c>
      <c r="H13" s="35" t="s">
        <v>246</v>
      </c>
      <c r="I13" s="35" t="s">
        <v>247</v>
      </c>
      <c r="J13" s="35" t="s">
        <v>248</v>
      </c>
      <c r="K13" s="33">
        <v>2</v>
      </c>
      <c r="L13" s="55">
        <v>4</v>
      </c>
    </row>
    <row r="14" spans="1:12" ht="18.600000000000001" thickBot="1" x14ac:dyDescent="0.35">
      <c r="A14" s="33">
        <v>3</v>
      </c>
      <c r="B14" s="11" t="s">
        <v>44</v>
      </c>
      <c r="C14" s="11" t="s">
        <v>45</v>
      </c>
      <c r="D14" s="34" t="s">
        <v>31</v>
      </c>
      <c r="E14" s="34" t="s">
        <v>46</v>
      </c>
      <c r="F14" s="35"/>
      <c r="G14" s="35" t="s">
        <v>242</v>
      </c>
      <c r="H14" s="35" t="s">
        <v>249</v>
      </c>
      <c r="I14" s="35" t="s">
        <v>250</v>
      </c>
      <c r="J14" s="35" t="s">
        <v>251</v>
      </c>
      <c r="K14" s="33">
        <v>3</v>
      </c>
      <c r="L14" s="55">
        <v>17</v>
      </c>
    </row>
    <row r="15" spans="1:12" ht="36.6" thickBot="1" x14ac:dyDescent="0.35">
      <c r="A15" s="33">
        <v>4</v>
      </c>
      <c r="B15" s="11" t="s">
        <v>26</v>
      </c>
      <c r="C15" s="11" t="s">
        <v>27</v>
      </c>
      <c r="D15" s="34" t="s">
        <v>25</v>
      </c>
      <c r="E15" s="34" t="s">
        <v>28</v>
      </c>
      <c r="F15" s="35"/>
      <c r="G15" s="35" t="s">
        <v>242</v>
      </c>
      <c r="H15" s="35" t="s">
        <v>252</v>
      </c>
      <c r="I15" s="35" t="s">
        <v>253</v>
      </c>
      <c r="J15" s="35" t="s">
        <v>254</v>
      </c>
      <c r="K15" s="33">
        <v>4</v>
      </c>
      <c r="L15" s="55">
        <v>18</v>
      </c>
    </row>
    <row r="16" spans="1:12" ht="27.6" thickBot="1" x14ac:dyDescent="0.35">
      <c r="A16" s="33">
        <v>5</v>
      </c>
      <c r="B16" s="11" t="s">
        <v>29</v>
      </c>
      <c r="C16" s="11" t="s">
        <v>30</v>
      </c>
      <c r="D16" s="34" t="s">
        <v>31</v>
      </c>
      <c r="E16" s="34" t="s">
        <v>32</v>
      </c>
      <c r="F16" s="35" t="s">
        <v>255</v>
      </c>
      <c r="G16" s="35" t="s">
        <v>242</v>
      </c>
      <c r="H16" s="35"/>
      <c r="I16" s="35"/>
      <c r="J16" s="35"/>
      <c r="K16" s="33">
        <v>7</v>
      </c>
      <c r="L16" s="56"/>
    </row>
    <row r="17" spans="1:12" ht="18.600000000000001" thickBot="1" x14ac:dyDescent="0.35">
      <c r="A17" s="33">
        <v>6</v>
      </c>
      <c r="B17" s="11" t="s">
        <v>37</v>
      </c>
      <c r="C17" s="11" t="s">
        <v>38</v>
      </c>
      <c r="D17" s="34" t="s">
        <v>39</v>
      </c>
      <c r="E17" s="34" t="s">
        <v>40</v>
      </c>
      <c r="F17" s="35" t="s">
        <v>256</v>
      </c>
      <c r="G17" s="35" t="s">
        <v>242</v>
      </c>
      <c r="H17" s="35"/>
      <c r="I17" s="35"/>
      <c r="J17" s="35"/>
      <c r="K17" s="33">
        <v>7</v>
      </c>
      <c r="L17" s="56"/>
    </row>
    <row r="18" spans="1:12" x14ac:dyDescent="0.3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x14ac:dyDescent="0.3">
      <c r="A19" s="53" t="s">
        <v>48</v>
      </c>
      <c r="B19" s="53"/>
      <c r="C19" s="53"/>
      <c r="D19" s="53"/>
      <c r="E19" s="53"/>
      <c r="F19" s="53"/>
      <c r="G19" s="53"/>
      <c r="H19" s="53"/>
      <c r="I19" s="53"/>
      <c r="J19" s="53"/>
      <c r="K19" s="37"/>
      <c r="L19" s="37"/>
    </row>
    <row r="20" spans="1:12" ht="18.600000000000001" thickBot="1" x14ac:dyDescent="0.35">
      <c r="A20" s="33">
        <v>1</v>
      </c>
      <c r="B20" s="11" t="s">
        <v>62</v>
      </c>
      <c r="C20" s="11" t="s">
        <v>63</v>
      </c>
      <c r="D20" s="34" t="s">
        <v>64</v>
      </c>
      <c r="E20" s="34" t="s">
        <v>65</v>
      </c>
      <c r="F20" s="35"/>
      <c r="G20" s="35" t="s">
        <v>257</v>
      </c>
      <c r="H20" s="35" t="s">
        <v>258</v>
      </c>
      <c r="I20" s="35" t="s">
        <v>259</v>
      </c>
      <c r="J20" s="35" t="s">
        <v>260</v>
      </c>
      <c r="K20" s="33">
        <v>1</v>
      </c>
      <c r="L20" s="55">
        <v>22</v>
      </c>
    </row>
    <row r="21" spans="1:12" ht="18.600000000000001" thickBot="1" x14ac:dyDescent="0.35">
      <c r="A21" s="33">
        <v>2</v>
      </c>
      <c r="B21" s="11" t="s">
        <v>153</v>
      </c>
      <c r="C21" s="11" t="s">
        <v>154</v>
      </c>
      <c r="D21" s="34" t="s">
        <v>155</v>
      </c>
      <c r="E21" s="34" t="s">
        <v>156</v>
      </c>
      <c r="F21" s="35"/>
      <c r="G21" s="35" t="s">
        <v>261</v>
      </c>
      <c r="H21" s="35" t="s">
        <v>262</v>
      </c>
      <c r="I21" s="35" t="s">
        <v>263</v>
      </c>
      <c r="J21" s="35" t="s">
        <v>264</v>
      </c>
      <c r="K21" s="33">
        <v>2</v>
      </c>
      <c r="L21" s="55">
        <v>24</v>
      </c>
    </row>
    <row r="22" spans="1:12" ht="18.600000000000001" thickBot="1" x14ac:dyDescent="0.35">
      <c r="A22" s="33">
        <v>3</v>
      </c>
      <c r="B22" s="11" t="s">
        <v>49</v>
      </c>
      <c r="C22" s="11" t="s">
        <v>50</v>
      </c>
      <c r="D22" s="34" t="s">
        <v>51</v>
      </c>
      <c r="E22" s="34" t="s">
        <v>52</v>
      </c>
      <c r="F22" s="35"/>
      <c r="G22" s="35" t="s">
        <v>265</v>
      </c>
      <c r="H22" s="35" t="s">
        <v>266</v>
      </c>
      <c r="I22" s="35" t="s">
        <v>267</v>
      </c>
      <c r="J22" s="35" t="s">
        <v>268</v>
      </c>
      <c r="K22" s="33">
        <v>3</v>
      </c>
      <c r="L22" s="55">
        <v>25</v>
      </c>
    </row>
    <row r="23" spans="1:12" ht="18.600000000000001" thickBot="1" x14ac:dyDescent="0.35">
      <c r="A23" s="33">
        <v>4</v>
      </c>
      <c r="B23" s="11" t="s">
        <v>54</v>
      </c>
      <c r="C23" s="11" t="s">
        <v>55</v>
      </c>
      <c r="D23" s="34" t="s">
        <v>56</v>
      </c>
      <c r="E23" s="34" t="s">
        <v>57</v>
      </c>
      <c r="F23" s="35" t="s">
        <v>255</v>
      </c>
      <c r="G23" s="35" t="s">
        <v>269</v>
      </c>
      <c r="H23" s="35"/>
      <c r="I23" s="35"/>
      <c r="J23" s="35"/>
      <c r="K23" s="33">
        <v>7</v>
      </c>
      <c r="L23" s="56"/>
    </row>
    <row r="24" spans="1:12" ht="18.600000000000001" thickBot="1" x14ac:dyDescent="0.35">
      <c r="A24" s="33">
        <v>5</v>
      </c>
      <c r="B24" s="11" t="s">
        <v>170</v>
      </c>
      <c r="C24" s="11" t="s">
        <v>171</v>
      </c>
      <c r="D24" s="34" t="s">
        <v>172</v>
      </c>
      <c r="E24" s="34" t="s">
        <v>173</v>
      </c>
      <c r="F24" s="35" t="s">
        <v>256</v>
      </c>
      <c r="G24" s="35" t="s">
        <v>270</v>
      </c>
      <c r="H24" s="35"/>
      <c r="I24" s="35"/>
      <c r="J24" s="35"/>
      <c r="K24" s="33">
        <v>7</v>
      </c>
      <c r="L24" s="56"/>
    </row>
    <row r="25" spans="1:12" ht="27.6" thickBot="1" x14ac:dyDescent="0.35">
      <c r="A25" s="33">
        <v>6</v>
      </c>
      <c r="B25" s="11" t="s">
        <v>58</v>
      </c>
      <c r="C25" s="11" t="s">
        <v>59</v>
      </c>
      <c r="D25" s="34" t="s">
        <v>60</v>
      </c>
      <c r="E25" s="34" t="s">
        <v>61</v>
      </c>
      <c r="F25" s="35" t="s">
        <v>256</v>
      </c>
      <c r="G25" s="35" t="s">
        <v>271</v>
      </c>
      <c r="H25" s="35"/>
      <c r="I25" s="35"/>
      <c r="J25" s="35"/>
      <c r="K25" s="33">
        <v>7</v>
      </c>
      <c r="L25" s="56"/>
    </row>
    <row r="26" spans="1:12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x14ac:dyDescent="0.3">
      <c r="A27" s="53" t="s">
        <v>66</v>
      </c>
      <c r="B27" s="53"/>
      <c r="C27" s="53"/>
      <c r="D27" s="53"/>
      <c r="E27" s="53"/>
      <c r="F27" s="53"/>
      <c r="G27" s="53"/>
      <c r="H27" s="53"/>
      <c r="I27" s="53"/>
      <c r="J27" s="53"/>
      <c r="K27" s="37"/>
      <c r="L27" s="37"/>
    </row>
    <row r="28" spans="1:12" ht="18.600000000000001" thickBot="1" x14ac:dyDescent="0.35">
      <c r="A28" s="33">
        <v>1</v>
      </c>
      <c r="B28" s="11" t="s">
        <v>71</v>
      </c>
      <c r="C28" s="11" t="s">
        <v>72</v>
      </c>
      <c r="D28" s="34" t="s">
        <v>73</v>
      </c>
      <c r="E28" s="34" t="s">
        <v>74</v>
      </c>
      <c r="F28" s="35"/>
      <c r="G28" s="35" t="s">
        <v>272</v>
      </c>
      <c r="H28" s="35" t="s">
        <v>273</v>
      </c>
      <c r="I28" s="35" t="s">
        <v>274</v>
      </c>
      <c r="J28" s="35" t="s">
        <v>275</v>
      </c>
      <c r="K28" s="33">
        <v>1</v>
      </c>
      <c r="L28" s="55">
        <v>5</v>
      </c>
    </row>
    <row r="29" spans="1:12" ht="18.600000000000001" thickBot="1" x14ac:dyDescent="0.35">
      <c r="A29" s="33">
        <v>2</v>
      </c>
      <c r="B29" s="11" t="s">
        <v>96</v>
      </c>
      <c r="C29" s="11" t="s">
        <v>97</v>
      </c>
      <c r="D29" s="34" t="s">
        <v>98</v>
      </c>
      <c r="E29" s="34" t="s">
        <v>99</v>
      </c>
      <c r="F29" s="35"/>
      <c r="G29" s="35" t="s">
        <v>276</v>
      </c>
      <c r="H29" s="35" t="s">
        <v>277</v>
      </c>
      <c r="I29" s="35" t="s">
        <v>278</v>
      </c>
      <c r="J29" s="35" t="s">
        <v>279</v>
      </c>
      <c r="K29" s="33">
        <v>2</v>
      </c>
      <c r="L29" s="55">
        <v>9</v>
      </c>
    </row>
    <row r="30" spans="1:12" ht="27.6" thickBot="1" x14ac:dyDescent="0.35">
      <c r="A30" s="33">
        <v>3</v>
      </c>
      <c r="B30" s="11" t="s">
        <v>80</v>
      </c>
      <c r="C30" s="11" t="s">
        <v>81</v>
      </c>
      <c r="D30" s="34" t="s">
        <v>82</v>
      </c>
      <c r="E30" s="34" t="s">
        <v>83</v>
      </c>
      <c r="F30" s="35"/>
      <c r="G30" s="35" t="s">
        <v>280</v>
      </c>
      <c r="H30" s="35" t="s">
        <v>281</v>
      </c>
      <c r="I30" s="35" t="s">
        <v>282</v>
      </c>
      <c r="J30" s="35" t="s">
        <v>283</v>
      </c>
      <c r="K30" s="33">
        <v>3</v>
      </c>
      <c r="L30" s="55">
        <v>19</v>
      </c>
    </row>
    <row r="31" spans="1:12" ht="54.6" thickBot="1" x14ac:dyDescent="0.35">
      <c r="A31" s="33">
        <v>4</v>
      </c>
      <c r="B31" s="11" t="s">
        <v>115</v>
      </c>
      <c r="C31" s="11" t="s">
        <v>116</v>
      </c>
      <c r="D31" s="34" t="s">
        <v>117</v>
      </c>
      <c r="E31" s="34" t="s">
        <v>201</v>
      </c>
      <c r="F31" s="35" t="s">
        <v>255</v>
      </c>
      <c r="G31" s="35" t="s">
        <v>284</v>
      </c>
      <c r="H31" s="35"/>
      <c r="I31" s="35"/>
      <c r="J31" s="35"/>
      <c r="K31" s="33">
        <v>15</v>
      </c>
      <c r="L31" s="56"/>
    </row>
    <row r="32" spans="1:12" ht="18.600000000000001" thickBot="1" x14ac:dyDescent="0.35">
      <c r="A32" s="33">
        <v>5</v>
      </c>
      <c r="B32" s="11" t="s">
        <v>84</v>
      </c>
      <c r="C32" s="11" t="s">
        <v>85</v>
      </c>
      <c r="D32" s="34" t="s">
        <v>86</v>
      </c>
      <c r="E32" s="34" t="s">
        <v>87</v>
      </c>
      <c r="F32" s="35" t="s">
        <v>255</v>
      </c>
      <c r="G32" s="35" t="s">
        <v>284</v>
      </c>
      <c r="H32" s="35"/>
      <c r="I32" s="35"/>
      <c r="J32" s="35"/>
      <c r="K32" s="33">
        <v>15</v>
      </c>
      <c r="L32" s="56"/>
    </row>
    <row r="33" spans="1:12" ht="18.600000000000001" thickBot="1" x14ac:dyDescent="0.35">
      <c r="A33" s="33">
        <v>6</v>
      </c>
      <c r="B33" s="11" t="s">
        <v>92</v>
      </c>
      <c r="C33" s="11" t="s">
        <v>93</v>
      </c>
      <c r="D33" s="34" t="s">
        <v>94</v>
      </c>
      <c r="E33" s="34" t="s">
        <v>95</v>
      </c>
      <c r="F33" s="35" t="s">
        <v>255</v>
      </c>
      <c r="G33" s="35" t="s">
        <v>285</v>
      </c>
      <c r="H33" s="35"/>
      <c r="I33" s="35"/>
      <c r="J33" s="35"/>
      <c r="K33" s="33">
        <v>15</v>
      </c>
      <c r="L33" s="56"/>
    </row>
    <row r="34" spans="1:12" ht="18.600000000000001" thickBot="1" x14ac:dyDescent="0.35">
      <c r="A34" s="33">
        <v>7</v>
      </c>
      <c r="B34" s="11" t="s">
        <v>111</v>
      </c>
      <c r="C34" s="11" t="s">
        <v>112</v>
      </c>
      <c r="D34" s="34" t="s">
        <v>113</v>
      </c>
      <c r="E34" s="34" t="s">
        <v>114</v>
      </c>
      <c r="F34" s="35" t="s">
        <v>255</v>
      </c>
      <c r="G34" s="35" t="s">
        <v>286</v>
      </c>
      <c r="H34" s="35"/>
      <c r="I34" s="35"/>
      <c r="J34" s="35"/>
      <c r="K34" s="33">
        <v>15</v>
      </c>
      <c r="L34" s="56"/>
    </row>
    <row r="35" spans="1:12" ht="15" thickBot="1" x14ac:dyDescent="0.35">
      <c r="A35" s="33">
        <v>8</v>
      </c>
      <c r="B35" s="11" t="s">
        <v>108</v>
      </c>
      <c r="C35" s="11" t="s">
        <v>109</v>
      </c>
      <c r="D35" s="34" t="s">
        <v>94</v>
      </c>
      <c r="E35" s="34" t="s">
        <v>110</v>
      </c>
      <c r="F35" s="35" t="s">
        <v>255</v>
      </c>
      <c r="G35" s="35"/>
      <c r="H35" s="35"/>
      <c r="I35" s="35"/>
      <c r="J35" s="35"/>
      <c r="K35" s="33">
        <v>15</v>
      </c>
      <c r="L35" s="56"/>
    </row>
    <row r="36" spans="1:12" ht="18.600000000000001" thickBot="1" x14ac:dyDescent="0.35">
      <c r="A36" s="33">
        <v>9</v>
      </c>
      <c r="B36" s="11" t="s">
        <v>287</v>
      </c>
      <c r="C36" s="11" t="s">
        <v>288</v>
      </c>
      <c r="D36" s="34" t="s">
        <v>289</v>
      </c>
      <c r="E36" s="34" t="s">
        <v>290</v>
      </c>
      <c r="F36" s="35" t="s">
        <v>255</v>
      </c>
      <c r="G36" s="35"/>
      <c r="H36" s="35"/>
      <c r="I36" s="35"/>
      <c r="J36" s="35"/>
      <c r="K36" s="33">
        <v>15</v>
      </c>
      <c r="L36" s="56"/>
    </row>
    <row r="37" spans="1:12" ht="18.600000000000001" thickBot="1" x14ac:dyDescent="0.35">
      <c r="A37" s="33">
        <v>10</v>
      </c>
      <c r="B37" s="11" t="s">
        <v>76</v>
      </c>
      <c r="C37" s="11" t="s">
        <v>77</v>
      </c>
      <c r="D37" s="34" t="s">
        <v>78</v>
      </c>
      <c r="E37" s="34" t="s">
        <v>79</v>
      </c>
      <c r="F37" s="35" t="s">
        <v>256</v>
      </c>
      <c r="G37" s="35" t="s">
        <v>285</v>
      </c>
      <c r="H37" s="35"/>
      <c r="I37" s="35"/>
      <c r="J37" s="35"/>
      <c r="K37" s="33">
        <v>15</v>
      </c>
      <c r="L37" s="56"/>
    </row>
    <row r="38" spans="1:12" ht="18.600000000000001" thickBot="1" x14ac:dyDescent="0.35">
      <c r="A38" s="33">
        <v>11</v>
      </c>
      <c r="B38" s="11" t="s">
        <v>88</v>
      </c>
      <c r="C38" s="11" t="s">
        <v>89</v>
      </c>
      <c r="D38" s="34" t="s">
        <v>90</v>
      </c>
      <c r="E38" s="34" t="s">
        <v>91</v>
      </c>
      <c r="F38" s="35" t="s">
        <v>256</v>
      </c>
      <c r="G38" s="35" t="s">
        <v>291</v>
      </c>
      <c r="H38" s="35"/>
      <c r="I38" s="35"/>
      <c r="J38" s="35"/>
      <c r="K38" s="33">
        <v>15</v>
      </c>
      <c r="L38" s="56"/>
    </row>
    <row r="39" spans="1:12" ht="18.600000000000001" thickBot="1" x14ac:dyDescent="0.35">
      <c r="A39" s="33">
        <v>12</v>
      </c>
      <c r="B39" s="11" t="s">
        <v>67</v>
      </c>
      <c r="C39" s="11" t="s">
        <v>68</v>
      </c>
      <c r="D39" s="34" t="s">
        <v>69</v>
      </c>
      <c r="E39" s="34" t="s">
        <v>70</v>
      </c>
      <c r="F39" s="35" t="s">
        <v>256</v>
      </c>
      <c r="G39" s="35" t="s">
        <v>285</v>
      </c>
      <c r="H39" s="35"/>
      <c r="I39" s="35"/>
      <c r="J39" s="35"/>
      <c r="K39" s="33">
        <v>15</v>
      </c>
      <c r="L39" s="56"/>
    </row>
    <row r="40" spans="1:12" ht="18.600000000000001" thickBot="1" x14ac:dyDescent="0.35">
      <c r="A40" s="33">
        <v>13</v>
      </c>
      <c r="B40" s="11" t="s">
        <v>100</v>
      </c>
      <c r="C40" s="11" t="s">
        <v>101</v>
      </c>
      <c r="D40" s="34" t="s">
        <v>102</v>
      </c>
      <c r="E40" s="34" t="s">
        <v>103</v>
      </c>
      <c r="F40" s="35" t="s">
        <v>256</v>
      </c>
      <c r="G40" s="35" t="s">
        <v>272</v>
      </c>
      <c r="H40" s="35"/>
      <c r="I40" s="35"/>
      <c r="J40" s="35"/>
      <c r="K40" s="33">
        <v>15</v>
      </c>
      <c r="L40" s="56"/>
    </row>
    <row r="41" spans="1:12" ht="18.600000000000001" thickBot="1" x14ac:dyDescent="0.35">
      <c r="A41" s="33">
        <v>14</v>
      </c>
      <c r="B41" s="11" t="s">
        <v>104</v>
      </c>
      <c r="C41" s="11" t="s">
        <v>105</v>
      </c>
      <c r="D41" s="34" t="s">
        <v>106</v>
      </c>
      <c r="E41" s="34" t="s">
        <v>107</v>
      </c>
      <c r="F41" s="35" t="s">
        <v>256</v>
      </c>
      <c r="G41" s="35" t="s">
        <v>292</v>
      </c>
      <c r="H41" s="35"/>
      <c r="I41" s="35"/>
      <c r="J41" s="35"/>
      <c r="K41" s="33">
        <v>15</v>
      </c>
      <c r="L41" s="56"/>
    </row>
    <row r="42" spans="1:12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2" x14ac:dyDescent="0.3">
      <c r="A43" s="53" t="s">
        <v>118</v>
      </c>
      <c r="B43" s="53"/>
      <c r="C43" s="53"/>
      <c r="D43" s="53"/>
      <c r="E43" s="53"/>
      <c r="F43" s="53"/>
      <c r="G43" s="53"/>
      <c r="H43" s="53"/>
      <c r="I43" s="53"/>
      <c r="J43" s="53"/>
      <c r="K43" s="37"/>
      <c r="L43" s="37"/>
    </row>
    <row r="44" spans="1:12" ht="18.600000000000001" thickBot="1" x14ac:dyDescent="0.35">
      <c r="A44" s="33">
        <v>1</v>
      </c>
      <c r="B44" s="11" t="s">
        <v>119</v>
      </c>
      <c r="C44" s="11" t="s">
        <v>120</v>
      </c>
      <c r="D44" s="34" t="s">
        <v>121</v>
      </c>
      <c r="E44" s="34" t="s">
        <v>122</v>
      </c>
      <c r="F44" s="35"/>
      <c r="G44" s="35" t="s">
        <v>293</v>
      </c>
      <c r="H44" s="35" t="s">
        <v>294</v>
      </c>
      <c r="I44" s="35" t="s">
        <v>295</v>
      </c>
      <c r="J44" s="35" t="s">
        <v>296</v>
      </c>
      <c r="K44" s="33">
        <v>1</v>
      </c>
      <c r="L44" s="55">
        <v>6</v>
      </c>
    </row>
    <row r="45" spans="1:12" ht="18.600000000000001" thickBot="1" x14ac:dyDescent="0.35">
      <c r="A45" s="33">
        <v>2</v>
      </c>
      <c r="B45" s="11" t="s">
        <v>123</v>
      </c>
      <c r="C45" s="11" t="s">
        <v>124</v>
      </c>
      <c r="D45" s="34" t="s">
        <v>121</v>
      </c>
      <c r="E45" s="34" t="s">
        <v>125</v>
      </c>
      <c r="F45" s="35"/>
      <c r="G45" s="35" t="s">
        <v>293</v>
      </c>
      <c r="H45" s="35" t="s">
        <v>297</v>
      </c>
      <c r="I45" s="35" t="s">
        <v>298</v>
      </c>
      <c r="J45" s="35" t="s">
        <v>299</v>
      </c>
      <c r="K45" s="33">
        <v>2</v>
      </c>
      <c r="L45" s="55">
        <v>7</v>
      </c>
    </row>
    <row r="46" spans="1:12" ht="18.600000000000001" thickBot="1" x14ac:dyDescent="0.35">
      <c r="A46" s="33">
        <v>3</v>
      </c>
      <c r="B46" s="11" t="s">
        <v>133</v>
      </c>
      <c r="C46" s="11" t="s">
        <v>134</v>
      </c>
      <c r="D46" s="34" t="s">
        <v>121</v>
      </c>
      <c r="E46" s="34" t="s">
        <v>135</v>
      </c>
      <c r="F46" s="35"/>
      <c r="G46" s="35" t="s">
        <v>293</v>
      </c>
      <c r="H46" s="35" t="s">
        <v>300</v>
      </c>
      <c r="I46" s="35" t="s">
        <v>301</v>
      </c>
      <c r="J46" s="35" t="s">
        <v>302</v>
      </c>
      <c r="K46" s="33">
        <v>3</v>
      </c>
      <c r="L46" s="55">
        <v>23</v>
      </c>
    </row>
    <row r="47" spans="1:12" ht="18.600000000000001" thickBot="1" x14ac:dyDescent="0.35">
      <c r="A47" s="33">
        <v>4</v>
      </c>
      <c r="B47" s="11" t="s">
        <v>126</v>
      </c>
      <c r="C47" s="11" t="s">
        <v>127</v>
      </c>
      <c r="D47" s="34" t="s">
        <v>128</v>
      </c>
      <c r="E47" s="34" t="s">
        <v>129</v>
      </c>
      <c r="F47" s="35" t="s">
        <v>255</v>
      </c>
      <c r="G47" s="35" t="s">
        <v>293</v>
      </c>
      <c r="H47" s="35"/>
      <c r="I47" s="35"/>
      <c r="J47" s="35"/>
      <c r="K47" s="33">
        <v>7</v>
      </c>
      <c r="L47" s="56"/>
    </row>
    <row r="48" spans="1:12" ht="18.600000000000001" thickBot="1" x14ac:dyDescent="0.35">
      <c r="A48" s="33">
        <v>5</v>
      </c>
      <c r="B48" s="11" t="s">
        <v>136</v>
      </c>
      <c r="C48" s="11" t="s">
        <v>137</v>
      </c>
      <c r="D48" s="34" t="s">
        <v>121</v>
      </c>
      <c r="E48" s="34" t="s">
        <v>138</v>
      </c>
      <c r="F48" s="35" t="s">
        <v>255</v>
      </c>
      <c r="G48" s="35" t="s">
        <v>293</v>
      </c>
      <c r="H48" s="35"/>
      <c r="I48" s="35"/>
      <c r="J48" s="35"/>
      <c r="K48" s="33">
        <v>7</v>
      </c>
      <c r="L48" s="56"/>
    </row>
    <row r="49" spans="1:12" ht="18.600000000000001" thickBot="1" x14ac:dyDescent="0.35">
      <c r="A49" s="33">
        <v>6</v>
      </c>
      <c r="B49" s="11" t="s">
        <v>130</v>
      </c>
      <c r="C49" s="11" t="s">
        <v>131</v>
      </c>
      <c r="D49" s="34" t="s">
        <v>128</v>
      </c>
      <c r="E49" s="34" t="s">
        <v>132</v>
      </c>
      <c r="F49" s="35" t="s">
        <v>256</v>
      </c>
      <c r="G49" s="35" t="s">
        <v>293</v>
      </c>
      <c r="H49" s="35"/>
      <c r="I49" s="35"/>
      <c r="J49" s="35"/>
      <c r="K49" s="33">
        <v>7</v>
      </c>
      <c r="L49" s="56"/>
    </row>
    <row r="50" spans="1:12" x14ac:dyDescent="0.3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2" x14ac:dyDescent="0.3">
      <c r="A51" s="53" t="s">
        <v>139</v>
      </c>
      <c r="B51" s="53"/>
      <c r="C51" s="53"/>
      <c r="D51" s="53"/>
      <c r="E51" s="53"/>
      <c r="F51" s="53"/>
      <c r="G51" s="53"/>
      <c r="H51" s="53"/>
      <c r="I51" s="53"/>
      <c r="J51" s="53"/>
      <c r="K51" s="37"/>
      <c r="L51" s="37"/>
    </row>
    <row r="52" spans="1:12" ht="18.600000000000001" thickBot="1" x14ac:dyDescent="0.35">
      <c r="A52" s="33">
        <v>1</v>
      </c>
      <c r="B52" s="11" t="s">
        <v>148</v>
      </c>
      <c r="C52" s="11" t="s">
        <v>149</v>
      </c>
      <c r="D52" s="34" t="s">
        <v>150</v>
      </c>
      <c r="E52" s="34" t="s">
        <v>151</v>
      </c>
      <c r="F52" s="35"/>
      <c r="G52" s="35" t="s">
        <v>257</v>
      </c>
      <c r="H52" s="35" t="s">
        <v>303</v>
      </c>
      <c r="I52" s="35" t="s">
        <v>304</v>
      </c>
      <c r="J52" s="35" t="s">
        <v>305</v>
      </c>
      <c r="K52" s="33">
        <v>1</v>
      </c>
      <c r="L52" s="55">
        <v>1</v>
      </c>
    </row>
    <row r="53" spans="1:12" ht="18.600000000000001" thickBot="1" x14ac:dyDescent="0.35">
      <c r="A53" s="33">
        <v>2</v>
      </c>
      <c r="B53" s="11" t="s">
        <v>140</v>
      </c>
      <c r="C53" s="11" t="s">
        <v>141</v>
      </c>
      <c r="D53" s="34" t="s">
        <v>142</v>
      </c>
      <c r="E53" s="34" t="s">
        <v>143</v>
      </c>
      <c r="F53" s="35"/>
      <c r="G53" s="35" t="s">
        <v>306</v>
      </c>
      <c r="H53" s="35" t="s">
        <v>307</v>
      </c>
      <c r="I53" s="35" t="s">
        <v>308</v>
      </c>
      <c r="J53" s="35" t="s">
        <v>228</v>
      </c>
      <c r="K53" s="33">
        <v>2</v>
      </c>
      <c r="L53" s="55">
        <v>2</v>
      </c>
    </row>
    <row r="54" spans="1:12" ht="18.600000000000001" thickBot="1" x14ac:dyDescent="0.35">
      <c r="A54" s="33">
        <v>3</v>
      </c>
      <c r="B54" s="11" t="s">
        <v>161</v>
      </c>
      <c r="C54" s="11" t="s">
        <v>162</v>
      </c>
      <c r="D54" s="34" t="s">
        <v>163</v>
      </c>
      <c r="E54" s="34" t="s">
        <v>164</v>
      </c>
      <c r="F54" s="35"/>
      <c r="G54" s="35">
        <f>-15 / 1.215</f>
        <v>-12.345679012345679</v>
      </c>
      <c r="H54" s="35" t="s">
        <v>309</v>
      </c>
      <c r="I54" s="35" t="s">
        <v>310</v>
      </c>
      <c r="J54" s="35" t="s">
        <v>311</v>
      </c>
      <c r="K54" s="33">
        <v>3</v>
      </c>
      <c r="L54" s="55">
        <v>12</v>
      </c>
    </row>
    <row r="55" spans="1:12" ht="18.600000000000001" thickBot="1" x14ac:dyDescent="0.35">
      <c r="A55" s="33">
        <v>4</v>
      </c>
      <c r="B55" s="11" t="s">
        <v>178</v>
      </c>
      <c r="C55" s="11" t="s">
        <v>179</v>
      </c>
      <c r="D55" s="34" t="s">
        <v>180</v>
      </c>
      <c r="E55" s="34" t="s">
        <v>181</v>
      </c>
      <c r="F55" s="35"/>
      <c r="G55" s="35" t="s">
        <v>257</v>
      </c>
      <c r="H55" s="35" t="s">
        <v>312</v>
      </c>
      <c r="I55" s="35" t="s">
        <v>313</v>
      </c>
      <c r="J55" s="35" t="s">
        <v>314</v>
      </c>
      <c r="K55" s="33">
        <v>4</v>
      </c>
      <c r="L55" s="55">
        <v>20</v>
      </c>
    </row>
    <row r="56" spans="1:12" ht="18.600000000000001" thickBot="1" x14ac:dyDescent="0.35">
      <c r="A56" s="33">
        <v>5</v>
      </c>
      <c r="B56" s="11" t="s">
        <v>165</v>
      </c>
      <c r="C56" s="11" t="s">
        <v>166</v>
      </c>
      <c r="D56" s="34" t="s">
        <v>167</v>
      </c>
      <c r="E56" s="34" t="s">
        <v>168</v>
      </c>
      <c r="F56" s="35"/>
      <c r="G56" s="35" t="s">
        <v>315</v>
      </c>
      <c r="H56" s="35" t="s">
        <v>316</v>
      </c>
      <c r="I56" s="35" t="s">
        <v>317</v>
      </c>
      <c r="J56" s="35" t="s">
        <v>318</v>
      </c>
      <c r="K56" s="33">
        <v>5</v>
      </c>
      <c r="L56" s="55">
        <v>21</v>
      </c>
    </row>
    <row r="57" spans="1:12" ht="18.600000000000001" thickBot="1" x14ac:dyDescent="0.35">
      <c r="A57" s="33">
        <v>6</v>
      </c>
      <c r="B57" s="11" t="s">
        <v>157</v>
      </c>
      <c r="C57" s="11" t="s">
        <v>158</v>
      </c>
      <c r="D57" s="34" t="s">
        <v>159</v>
      </c>
      <c r="E57" s="34" t="s">
        <v>160</v>
      </c>
      <c r="F57" s="35" t="s">
        <v>255</v>
      </c>
      <c r="G57" s="35" t="s">
        <v>319</v>
      </c>
      <c r="H57" s="35"/>
      <c r="I57" s="35"/>
      <c r="J57" s="35"/>
      <c r="K57" s="33">
        <v>10</v>
      </c>
      <c r="L57" s="56"/>
    </row>
    <row r="58" spans="1:12" ht="18.600000000000001" thickBot="1" x14ac:dyDescent="0.35">
      <c r="A58" s="33">
        <v>7</v>
      </c>
      <c r="B58" s="11" t="s">
        <v>144</v>
      </c>
      <c r="C58" s="11" t="s">
        <v>145</v>
      </c>
      <c r="D58" s="34" t="s">
        <v>146</v>
      </c>
      <c r="E58" s="34" t="s">
        <v>147</v>
      </c>
      <c r="F58" s="35" t="s">
        <v>255</v>
      </c>
      <c r="G58" s="35" t="s">
        <v>320</v>
      </c>
      <c r="H58" s="35"/>
      <c r="I58" s="35"/>
      <c r="J58" s="35"/>
      <c r="K58" s="33">
        <v>10</v>
      </c>
      <c r="L58" s="56"/>
    </row>
    <row r="59" spans="1:12" ht="18.600000000000001" thickBot="1" x14ac:dyDescent="0.35">
      <c r="A59" s="33">
        <v>8</v>
      </c>
      <c r="B59" s="11" t="s">
        <v>174</v>
      </c>
      <c r="C59" s="11" t="s">
        <v>175</v>
      </c>
      <c r="D59" s="34" t="s">
        <v>176</v>
      </c>
      <c r="E59" s="34" t="s">
        <v>177</v>
      </c>
      <c r="F59" s="35" t="s">
        <v>255</v>
      </c>
      <c r="G59" s="35" t="s">
        <v>315</v>
      </c>
      <c r="H59" s="35"/>
      <c r="I59" s="35"/>
      <c r="J59" s="35"/>
      <c r="K59" s="33">
        <v>10</v>
      </c>
      <c r="L59" s="56"/>
    </row>
    <row r="60" spans="1:12" ht="15" thickBot="1" x14ac:dyDescent="0.35">
      <c r="A60" s="33">
        <v>9</v>
      </c>
      <c r="B60" s="11" t="s">
        <v>321</v>
      </c>
      <c r="C60" s="11" t="s">
        <v>322</v>
      </c>
      <c r="D60" s="34" t="s">
        <v>323</v>
      </c>
      <c r="E60" s="34" t="s">
        <v>324</v>
      </c>
      <c r="F60" s="35" t="s">
        <v>256</v>
      </c>
      <c r="G60" s="35"/>
      <c r="H60" s="35"/>
      <c r="I60" s="35"/>
      <c r="J60" s="35"/>
      <c r="K60" s="33">
        <v>10</v>
      </c>
      <c r="L60" s="56"/>
    </row>
    <row r="62" spans="1:12" x14ac:dyDescent="0.3">
      <c r="C62" s="11"/>
      <c r="D62" s="38"/>
    </row>
    <row r="63" spans="1:12" x14ac:dyDescent="0.3">
      <c r="C63" s="11"/>
      <c r="D63" s="38"/>
    </row>
  </sheetData>
  <mergeCells count="17">
    <mergeCell ref="A43:J43"/>
    <mergeCell ref="K43:L43"/>
    <mergeCell ref="A50:L50"/>
    <mergeCell ref="A51:J51"/>
    <mergeCell ref="K51:L51"/>
    <mergeCell ref="A19:J19"/>
    <mergeCell ref="K19:L19"/>
    <mergeCell ref="A26:L26"/>
    <mergeCell ref="A27:J27"/>
    <mergeCell ref="K27:L27"/>
    <mergeCell ref="A42:L42"/>
    <mergeCell ref="A2:H2"/>
    <mergeCell ref="I2:L2"/>
    <mergeCell ref="A10:L10"/>
    <mergeCell ref="A11:J11"/>
    <mergeCell ref="K11:L11"/>
    <mergeCell ref="A18:L18"/>
  </mergeCells>
  <phoneticPr fontId="2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9FB9-FC6C-4BD0-AC12-6E8F6BDE6226}">
  <dimension ref="A1:I59"/>
  <sheetViews>
    <sheetView tabSelected="1" topLeftCell="A16" workbookViewId="0">
      <selection activeCell="E60" sqref="E60"/>
    </sheetView>
  </sheetViews>
  <sheetFormatPr defaultRowHeight="14.4" x14ac:dyDescent="0.3"/>
  <cols>
    <col min="1" max="1" width="6.88671875" customWidth="1"/>
    <col min="2" max="2" width="11.88671875" customWidth="1"/>
    <col min="3" max="3" width="20.109375" customWidth="1"/>
    <col min="4" max="4" width="17.33203125" customWidth="1"/>
    <col min="5" max="5" width="24.6640625" customWidth="1"/>
    <col min="6" max="9" width="9.109375" style="17"/>
  </cols>
  <sheetData>
    <row r="1" spans="1:9" ht="18" x14ac:dyDescent="0.35">
      <c r="A1" s="21" t="s">
        <v>219</v>
      </c>
    </row>
    <row r="2" spans="1:9" ht="5.25" customHeight="1" x14ac:dyDescent="0.3">
      <c r="A2" t="s">
        <v>205</v>
      </c>
      <c r="B2" s="12"/>
    </row>
    <row r="3" spans="1:9" ht="31.5" customHeight="1" x14ac:dyDescent="0.3">
      <c r="A3" s="24" t="s">
        <v>204</v>
      </c>
      <c r="B3" s="24"/>
      <c r="C3" s="24"/>
      <c r="D3" s="24"/>
      <c r="E3" s="24"/>
      <c r="F3" s="18" t="s">
        <v>217</v>
      </c>
      <c r="G3" s="18" t="s">
        <v>218</v>
      </c>
      <c r="H3" s="18" t="s">
        <v>208</v>
      </c>
      <c r="I3" s="18" t="s">
        <v>216</v>
      </c>
    </row>
    <row r="4" spans="1:9" ht="15" thickBot="1" x14ac:dyDescent="0.35">
      <c r="A4" s="13">
        <v>1</v>
      </c>
      <c r="B4" t="s">
        <v>1</v>
      </c>
      <c r="C4" t="s">
        <v>2</v>
      </c>
      <c r="D4" s="14" t="s">
        <v>0</v>
      </c>
      <c r="E4" s="14" t="s">
        <v>3</v>
      </c>
      <c r="F4" s="17">
        <v>11</v>
      </c>
      <c r="G4" s="17">
        <v>9</v>
      </c>
      <c r="H4" s="17">
        <v>1</v>
      </c>
      <c r="I4" s="17">
        <f t="shared" ref="I4:I9" si="0">SUM(F4:H4)</f>
        <v>21</v>
      </c>
    </row>
    <row r="5" spans="1:9" ht="21.75" customHeight="1" thickBot="1" x14ac:dyDescent="0.35">
      <c r="A5" s="13">
        <v>2</v>
      </c>
      <c r="B5" t="s">
        <v>4</v>
      </c>
      <c r="C5" t="s">
        <v>5</v>
      </c>
      <c r="D5" s="14" t="s">
        <v>0</v>
      </c>
      <c r="E5" s="14" t="s">
        <v>6</v>
      </c>
      <c r="F5" s="17">
        <v>12</v>
      </c>
      <c r="G5" s="17">
        <v>7</v>
      </c>
      <c r="H5" s="17">
        <v>3</v>
      </c>
      <c r="I5" s="17">
        <f t="shared" si="0"/>
        <v>22</v>
      </c>
    </row>
    <row r="6" spans="1:9" ht="15" thickBot="1" x14ac:dyDescent="0.35">
      <c r="A6" s="13">
        <v>3</v>
      </c>
      <c r="B6" t="s">
        <v>7</v>
      </c>
      <c r="C6" t="s">
        <v>8</v>
      </c>
      <c r="D6" s="14" t="s">
        <v>0</v>
      </c>
      <c r="E6" s="14" t="s">
        <v>9</v>
      </c>
      <c r="F6" s="17">
        <v>11</v>
      </c>
      <c r="G6" s="17">
        <v>22</v>
      </c>
      <c r="H6" s="17">
        <v>2</v>
      </c>
      <c r="I6" s="17">
        <f t="shared" si="0"/>
        <v>35</v>
      </c>
    </row>
    <row r="7" spans="1:9" ht="15" thickBot="1" x14ac:dyDescent="0.35">
      <c r="A7" s="13">
        <v>4</v>
      </c>
      <c r="B7" t="s">
        <v>10</v>
      </c>
      <c r="C7" t="s">
        <v>11</v>
      </c>
      <c r="D7" s="14" t="s">
        <v>0</v>
      </c>
      <c r="E7" s="14" t="s">
        <v>12</v>
      </c>
      <c r="F7" s="17">
        <v>19</v>
      </c>
      <c r="G7" s="17">
        <v>12</v>
      </c>
      <c r="H7" s="17">
        <v>5</v>
      </c>
      <c r="I7" s="17">
        <f t="shared" si="0"/>
        <v>36</v>
      </c>
    </row>
    <row r="8" spans="1:9" ht="15" thickBot="1" x14ac:dyDescent="0.35">
      <c r="A8" s="13">
        <v>5</v>
      </c>
      <c r="B8" t="s">
        <v>15</v>
      </c>
      <c r="C8" t="s">
        <v>16</v>
      </c>
      <c r="D8" s="14" t="s">
        <v>17</v>
      </c>
      <c r="E8" s="14" t="s">
        <v>18</v>
      </c>
      <c r="F8" s="17">
        <v>23</v>
      </c>
      <c r="G8" s="17">
        <v>28</v>
      </c>
      <c r="H8" s="17">
        <v>6</v>
      </c>
      <c r="I8" s="17">
        <f t="shared" si="0"/>
        <v>57</v>
      </c>
    </row>
    <row r="9" spans="1:9" ht="15" thickBot="1" x14ac:dyDescent="0.35">
      <c r="A9" s="13">
        <v>6</v>
      </c>
      <c r="B9" t="s">
        <v>19</v>
      </c>
      <c r="C9" t="s">
        <v>20</v>
      </c>
      <c r="D9" s="14" t="s">
        <v>0</v>
      </c>
      <c r="E9" s="14" t="s">
        <v>21</v>
      </c>
      <c r="F9" s="17">
        <v>24</v>
      </c>
      <c r="G9" s="17">
        <v>30</v>
      </c>
      <c r="H9" s="17">
        <v>4</v>
      </c>
      <c r="I9" s="17">
        <f t="shared" si="0"/>
        <v>58</v>
      </c>
    </row>
    <row r="10" spans="1:9" ht="15" thickBot="1" x14ac:dyDescent="0.35">
      <c r="A10" s="13">
        <v>7</v>
      </c>
      <c r="B10" t="s">
        <v>22</v>
      </c>
      <c r="C10" t="s">
        <v>23</v>
      </c>
      <c r="D10" s="14" t="s">
        <v>0</v>
      </c>
      <c r="E10" s="14" t="s">
        <v>24</v>
      </c>
      <c r="F10" s="17" t="s">
        <v>191</v>
      </c>
      <c r="G10" s="17">
        <v>21</v>
      </c>
      <c r="H10" s="17">
        <v>7</v>
      </c>
      <c r="I10" s="17" t="s">
        <v>191</v>
      </c>
    </row>
    <row r="11" spans="1:9" x14ac:dyDescent="0.3">
      <c r="A11" s="23"/>
      <c r="B11" s="23"/>
      <c r="C11" s="23"/>
      <c r="D11" s="23"/>
      <c r="E11" s="23"/>
      <c r="F11" s="4"/>
    </row>
    <row r="12" spans="1:9" ht="20.399999999999999" x14ac:dyDescent="0.3">
      <c r="A12" s="22" t="s">
        <v>25</v>
      </c>
      <c r="B12" s="22"/>
      <c r="C12" s="22"/>
      <c r="D12" s="22"/>
      <c r="E12" s="22"/>
      <c r="F12" s="18" t="s">
        <v>217</v>
      </c>
      <c r="G12" s="18" t="s">
        <v>218</v>
      </c>
      <c r="H12" s="18" t="s">
        <v>208</v>
      </c>
      <c r="I12" s="18" t="s">
        <v>216</v>
      </c>
    </row>
    <row r="13" spans="1:9" ht="15" thickBot="1" x14ac:dyDescent="0.35">
      <c r="A13" s="13">
        <v>1</v>
      </c>
      <c r="B13" t="s">
        <v>41</v>
      </c>
      <c r="C13" t="s">
        <v>27</v>
      </c>
      <c r="D13" s="14" t="s">
        <v>25</v>
      </c>
      <c r="E13" s="14" t="s">
        <v>28</v>
      </c>
      <c r="F13" s="19">
        <v>7.5</v>
      </c>
      <c r="G13" s="17">
        <v>9</v>
      </c>
      <c r="H13" s="17">
        <v>4</v>
      </c>
      <c r="I13" s="17">
        <f>SUM(F13:H13)</f>
        <v>20.5</v>
      </c>
    </row>
    <row r="14" spans="1:9" ht="15" thickBot="1" x14ac:dyDescent="0.35">
      <c r="A14" s="13">
        <v>2</v>
      </c>
      <c r="B14" t="s">
        <v>37</v>
      </c>
      <c r="C14" t="s">
        <v>42</v>
      </c>
      <c r="D14" s="14" t="s">
        <v>25</v>
      </c>
      <c r="E14" s="14" t="s">
        <v>43</v>
      </c>
      <c r="F14" s="19">
        <v>17</v>
      </c>
      <c r="G14" s="17">
        <v>12</v>
      </c>
      <c r="H14" s="17">
        <v>2</v>
      </c>
      <c r="I14" s="17">
        <f>SUM(F14:H14)</f>
        <v>31</v>
      </c>
    </row>
    <row r="15" spans="1:9" ht="15" thickBot="1" x14ac:dyDescent="0.35">
      <c r="A15" s="13">
        <v>3</v>
      </c>
      <c r="B15" t="s">
        <v>44</v>
      </c>
      <c r="C15" t="s">
        <v>35</v>
      </c>
      <c r="D15" s="14" t="s">
        <v>25</v>
      </c>
      <c r="E15" s="14" t="s">
        <v>36</v>
      </c>
      <c r="F15" s="19">
        <v>15.5</v>
      </c>
      <c r="G15" s="17">
        <v>18</v>
      </c>
      <c r="H15" s="17">
        <v>1</v>
      </c>
      <c r="I15" s="17">
        <f>SUM(F15:H15)</f>
        <v>34.5</v>
      </c>
    </row>
    <row r="16" spans="1:9" ht="15" thickBot="1" x14ac:dyDescent="0.35">
      <c r="A16" s="13">
        <v>4</v>
      </c>
      <c r="B16" t="s">
        <v>34</v>
      </c>
      <c r="C16" t="s">
        <v>38</v>
      </c>
      <c r="D16" s="14" t="s">
        <v>39</v>
      </c>
      <c r="E16" s="14" t="s">
        <v>40</v>
      </c>
      <c r="F16" s="19">
        <v>15.5</v>
      </c>
      <c r="G16" s="17">
        <v>16</v>
      </c>
      <c r="H16" s="17">
        <v>7</v>
      </c>
      <c r="I16" s="17">
        <f>SUM(F16:H16)</f>
        <v>38.5</v>
      </c>
    </row>
    <row r="17" spans="1:9" ht="15" thickBot="1" x14ac:dyDescent="0.35">
      <c r="A17" s="13">
        <v>5</v>
      </c>
      <c r="B17" t="s">
        <v>26</v>
      </c>
      <c r="C17" t="s">
        <v>45</v>
      </c>
      <c r="D17" s="14" t="s">
        <v>31</v>
      </c>
      <c r="E17" s="14" t="s">
        <v>46</v>
      </c>
      <c r="F17" s="17" t="s">
        <v>191</v>
      </c>
      <c r="G17" s="17">
        <v>16</v>
      </c>
      <c r="H17" s="17">
        <v>3</v>
      </c>
      <c r="I17" s="17" t="s">
        <v>191</v>
      </c>
    </row>
    <row r="18" spans="1:9" ht="15" thickBot="1" x14ac:dyDescent="0.35">
      <c r="A18" s="13">
        <v>6</v>
      </c>
      <c r="B18" t="s">
        <v>29</v>
      </c>
      <c r="C18" t="s">
        <v>30</v>
      </c>
      <c r="D18" s="14" t="s">
        <v>31</v>
      </c>
      <c r="E18" s="14" t="s">
        <v>32</v>
      </c>
      <c r="F18" s="19">
        <v>12</v>
      </c>
      <c r="G18" s="17" t="s">
        <v>191</v>
      </c>
      <c r="H18" s="17" t="s">
        <v>191</v>
      </c>
      <c r="I18" s="17" t="s">
        <v>191</v>
      </c>
    </row>
    <row r="19" spans="1:9" x14ac:dyDescent="0.3">
      <c r="A19" s="23"/>
      <c r="B19" s="23"/>
      <c r="C19" s="23"/>
      <c r="D19" s="23"/>
      <c r="E19" s="23"/>
      <c r="F19" s="4"/>
    </row>
    <row r="20" spans="1:9" ht="20.399999999999999" x14ac:dyDescent="0.3">
      <c r="A20" s="22" t="s">
        <v>48</v>
      </c>
      <c r="B20" s="22"/>
      <c r="C20" s="22"/>
      <c r="D20" s="22"/>
      <c r="E20" s="22"/>
      <c r="F20" s="18" t="s">
        <v>217</v>
      </c>
      <c r="G20" s="18" t="s">
        <v>218</v>
      </c>
      <c r="H20" s="18" t="s">
        <v>208</v>
      </c>
      <c r="I20" s="18" t="s">
        <v>216</v>
      </c>
    </row>
    <row r="21" spans="1:9" ht="15" thickBot="1" x14ac:dyDescent="0.35">
      <c r="A21" s="13">
        <v>1</v>
      </c>
      <c r="B21" t="s">
        <v>49</v>
      </c>
      <c r="C21" t="s">
        <v>50</v>
      </c>
      <c r="D21" s="14" t="s">
        <v>51</v>
      </c>
      <c r="E21" s="14" t="s">
        <v>52</v>
      </c>
      <c r="F21" s="17">
        <v>5</v>
      </c>
      <c r="G21" s="17">
        <v>11</v>
      </c>
      <c r="H21" s="17">
        <v>3</v>
      </c>
      <c r="I21" s="17">
        <f>SUM(F21:H21)</f>
        <v>19</v>
      </c>
    </row>
    <row r="22" spans="1:9" ht="15" thickBot="1" x14ac:dyDescent="0.35">
      <c r="A22" s="13">
        <v>2</v>
      </c>
      <c r="B22" t="s">
        <v>62</v>
      </c>
      <c r="C22" t="s">
        <v>63</v>
      </c>
      <c r="D22" s="14" t="s">
        <v>64</v>
      </c>
      <c r="E22" s="14" t="s">
        <v>65</v>
      </c>
      <c r="F22" s="17" t="s">
        <v>191</v>
      </c>
      <c r="G22" s="17">
        <v>6</v>
      </c>
      <c r="H22" s="17">
        <v>1</v>
      </c>
      <c r="I22" s="17" t="s">
        <v>191</v>
      </c>
    </row>
    <row r="23" spans="1:9" ht="15" thickBot="1" x14ac:dyDescent="0.35">
      <c r="A23" s="13">
        <v>3</v>
      </c>
      <c r="B23" t="s">
        <v>170</v>
      </c>
      <c r="C23" t="s">
        <v>171</v>
      </c>
      <c r="D23" s="14" t="s">
        <v>172</v>
      </c>
      <c r="E23" s="14" t="s">
        <v>173</v>
      </c>
      <c r="F23" s="17" t="s">
        <v>191</v>
      </c>
      <c r="G23" s="17">
        <v>15</v>
      </c>
      <c r="H23" s="17">
        <v>6</v>
      </c>
      <c r="I23" s="17" t="s">
        <v>191</v>
      </c>
    </row>
    <row r="24" spans="1:9" ht="15" thickBot="1" x14ac:dyDescent="0.35">
      <c r="A24" s="13">
        <v>4</v>
      </c>
      <c r="B24" t="s">
        <v>54</v>
      </c>
      <c r="C24" t="s">
        <v>55</v>
      </c>
      <c r="D24" s="14" t="s">
        <v>56</v>
      </c>
      <c r="E24" s="14" t="s">
        <v>57</v>
      </c>
      <c r="F24" s="17">
        <v>9</v>
      </c>
      <c r="G24" s="17">
        <v>16</v>
      </c>
      <c r="H24" s="17" t="s">
        <v>191</v>
      </c>
      <c r="I24" s="17" t="s">
        <v>191</v>
      </c>
    </row>
    <row r="25" spans="1:9" ht="15" thickBot="1" x14ac:dyDescent="0.35">
      <c r="A25" s="13">
        <v>5</v>
      </c>
      <c r="B25" t="s">
        <v>153</v>
      </c>
      <c r="C25" t="s">
        <v>154</v>
      </c>
      <c r="D25" s="14" t="s">
        <v>155</v>
      </c>
      <c r="E25" s="14" t="s">
        <v>156</v>
      </c>
      <c r="F25" s="17" t="s">
        <v>191</v>
      </c>
      <c r="G25" s="17">
        <v>18</v>
      </c>
      <c r="H25" s="17">
        <v>2</v>
      </c>
      <c r="I25" s="17" t="s">
        <v>191</v>
      </c>
    </row>
    <row r="26" spans="1:9" ht="15" thickBot="1" x14ac:dyDescent="0.35">
      <c r="A26" s="13">
        <v>6</v>
      </c>
      <c r="B26" t="s">
        <v>58</v>
      </c>
      <c r="C26" t="s">
        <v>59</v>
      </c>
      <c r="D26" s="14" t="s">
        <v>60</v>
      </c>
      <c r="E26" s="14" t="s">
        <v>61</v>
      </c>
      <c r="F26" s="17" t="s">
        <v>191</v>
      </c>
      <c r="G26" s="17">
        <v>28</v>
      </c>
      <c r="H26" s="17">
        <v>6</v>
      </c>
      <c r="I26" s="17" t="s">
        <v>191</v>
      </c>
    </row>
    <row r="27" spans="1:9" x14ac:dyDescent="0.3">
      <c r="A27" s="23"/>
      <c r="B27" s="23"/>
      <c r="C27" s="23"/>
      <c r="D27" s="23"/>
      <c r="E27" s="23"/>
      <c r="F27" s="4"/>
    </row>
    <row r="28" spans="1:9" ht="20.399999999999999" x14ac:dyDescent="0.3">
      <c r="A28" s="22" t="s">
        <v>66</v>
      </c>
      <c r="B28" s="22"/>
      <c r="C28" s="22"/>
      <c r="D28" s="22"/>
      <c r="E28" s="22"/>
      <c r="F28" s="18" t="s">
        <v>217</v>
      </c>
      <c r="G28" s="18" t="s">
        <v>218</v>
      </c>
      <c r="H28" s="18" t="s">
        <v>208</v>
      </c>
      <c r="I28" s="18" t="s">
        <v>216</v>
      </c>
    </row>
    <row r="29" spans="1:9" ht="15" thickBot="1" x14ac:dyDescent="0.35">
      <c r="A29" s="13">
        <v>1</v>
      </c>
      <c r="B29" t="s">
        <v>71</v>
      </c>
      <c r="C29" t="s">
        <v>72</v>
      </c>
      <c r="D29" s="14" t="s">
        <v>73</v>
      </c>
      <c r="E29" s="14" t="s">
        <v>74</v>
      </c>
      <c r="F29" s="17">
        <v>13</v>
      </c>
      <c r="G29" s="17">
        <v>8</v>
      </c>
      <c r="H29" s="17">
        <v>1</v>
      </c>
      <c r="I29" s="17">
        <f t="shared" ref="I29:I35" si="1">SUM(F29:H29)</f>
        <v>22</v>
      </c>
    </row>
    <row r="30" spans="1:9" ht="15" thickBot="1" x14ac:dyDescent="0.35">
      <c r="A30" s="13">
        <v>2</v>
      </c>
      <c r="B30" t="s">
        <v>67</v>
      </c>
      <c r="C30" t="s">
        <v>68</v>
      </c>
      <c r="D30" s="14" t="s">
        <v>69</v>
      </c>
      <c r="E30" s="14" t="s">
        <v>70</v>
      </c>
      <c r="F30" s="17">
        <v>13</v>
      </c>
      <c r="G30" s="17">
        <v>19</v>
      </c>
      <c r="H30" s="17">
        <v>9</v>
      </c>
      <c r="I30" s="17">
        <f t="shared" si="1"/>
        <v>41</v>
      </c>
    </row>
    <row r="31" spans="1:9" ht="15" thickBot="1" x14ac:dyDescent="0.35">
      <c r="A31" s="13">
        <v>3</v>
      </c>
      <c r="B31" t="s">
        <v>80</v>
      </c>
      <c r="C31" t="s">
        <v>81</v>
      </c>
      <c r="D31" s="14" t="s">
        <v>82</v>
      </c>
      <c r="E31" s="14" t="s">
        <v>83</v>
      </c>
      <c r="F31" s="17">
        <v>18</v>
      </c>
      <c r="G31" s="17">
        <v>23</v>
      </c>
      <c r="H31" s="17">
        <v>3</v>
      </c>
      <c r="I31" s="17">
        <f t="shared" si="1"/>
        <v>44</v>
      </c>
    </row>
    <row r="32" spans="1:9" ht="15" thickBot="1" x14ac:dyDescent="0.35">
      <c r="A32" s="13">
        <v>4</v>
      </c>
      <c r="B32" t="s">
        <v>76</v>
      </c>
      <c r="C32" t="s">
        <v>77</v>
      </c>
      <c r="D32" s="14" t="s">
        <v>78</v>
      </c>
      <c r="E32" s="14" t="s">
        <v>79</v>
      </c>
      <c r="F32" s="17">
        <v>20</v>
      </c>
      <c r="G32" s="17">
        <v>26</v>
      </c>
      <c r="H32" s="17">
        <v>9</v>
      </c>
      <c r="I32" s="17">
        <f t="shared" si="1"/>
        <v>55</v>
      </c>
    </row>
    <row r="33" spans="1:9" ht="15" thickBot="1" x14ac:dyDescent="0.35">
      <c r="A33" s="13">
        <v>5</v>
      </c>
      <c r="B33" t="s">
        <v>88</v>
      </c>
      <c r="C33" t="s">
        <v>89</v>
      </c>
      <c r="D33" s="14" t="s">
        <v>90</v>
      </c>
      <c r="E33" s="14" t="s">
        <v>91</v>
      </c>
      <c r="F33" s="17">
        <v>23</v>
      </c>
      <c r="G33" s="17">
        <v>30</v>
      </c>
      <c r="H33" s="17">
        <v>9</v>
      </c>
      <c r="I33" s="17">
        <f t="shared" si="1"/>
        <v>62</v>
      </c>
    </row>
    <row r="34" spans="1:9" ht="15" thickBot="1" x14ac:dyDescent="0.35">
      <c r="A34" s="13">
        <v>6</v>
      </c>
      <c r="B34" t="s">
        <v>104</v>
      </c>
      <c r="C34" t="s">
        <v>105</v>
      </c>
      <c r="D34" s="14" t="s">
        <v>106</v>
      </c>
      <c r="E34" s="14" t="s">
        <v>107</v>
      </c>
      <c r="F34" s="17">
        <v>36</v>
      </c>
      <c r="G34" s="17">
        <v>36</v>
      </c>
      <c r="H34" s="17">
        <v>9</v>
      </c>
      <c r="I34" s="17">
        <f t="shared" si="1"/>
        <v>81</v>
      </c>
    </row>
    <row r="35" spans="1:9" ht="15" thickBot="1" x14ac:dyDescent="0.35">
      <c r="A35" s="13">
        <v>7</v>
      </c>
      <c r="B35" t="s">
        <v>100</v>
      </c>
      <c r="C35" t="s">
        <v>101</v>
      </c>
      <c r="D35" s="14" t="s">
        <v>102</v>
      </c>
      <c r="E35" s="14" t="s">
        <v>103</v>
      </c>
      <c r="F35" s="17">
        <v>39</v>
      </c>
      <c r="G35" s="17">
        <v>44</v>
      </c>
      <c r="H35" s="17">
        <v>9</v>
      </c>
      <c r="I35" s="17">
        <f t="shared" si="1"/>
        <v>92</v>
      </c>
    </row>
    <row r="36" spans="1:9" ht="15" thickBot="1" x14ac:dyDescent="0.35">
      <c r="A36" s="13">
        <v>8</v>
      </c>
      <c r="B36" t="s">
        <v>92</v>
      </c>
      <c r="C36" t="s">
        <v>93</v>
      </c>
      <c r="D36" s="14" t="s">
        <v>94</v>
      </c>
      <c r="E36" s="14" t="s">
        <v>207</v>
      </c>
      <c r="F36" s="17">
        <v>32</v>
      </c>
      <c r="G36" s="17">
        <v>23</v>
      </c>
      <c r="H36" s="17" t="s">
        <v>191</v>
      </c>
      <c r="I36" s="17" t="s">
        <v>191</v>
      </c>
    </row>
    <row r="37" spans="1:9" ht="15" thickBot="1" x14ac:dyDescent="0.35">
      <c r="A37" s="13">
        <v>9</v>
      </c>
      <c r="B37" t="s">
        <v>96</v>
      </c>
      <c r="C37" t="s">
        <v>97</v>
      </c>
      <c r="D37" s="14" t="s">
        <v>98</v>
      </c>
      <c r="E37" s="14" t="s">
        <v>99</v>
      </c>
      <c r="F37" s="17" t="s">
        <v>191</v>
      </c>
      <c r="G37" s="17">
        <v>6</v>
      </c>
      <c r="H37" s="17">
        <v>2</v>
      </c>
      <c r="I37" s="17" t="s">
        <v>191</v>
      </c>
    </row>
    <row r="38" spans="1:9" ht="15" thickBot="1" x14ac:dyDescent="0.35">
      <c r="A38" s="13">
        <v>10</v>
      </c>
      <c r="B38" t="s">
        <v>84</v>
      </c>
      <c r="C38" t="s">
        <v>85</v>
      </c>
      <c r="D38" s="14" t="s">
        <v>86</v>
      </c>
      <c r="E38" s="14" t="s">
        <v>87</v>
      </c>
      <c r="F38" s="17">
        <v>20</v>
      </c>
      <c r="G38" s="17">
        <v>34</v>
      </c>
      <c r="H38" s="17" t="s">
        <v>191</v>
      </c>
      <c r="I38" s="17" t="s">
        <v>191</v>
      </c>
    </row>
    <row r="39" spans="1:9" ht="15" thickBot="1" x14ac:dyDescent="0.35">
      <c r="A39" s="13"/>
      <c r="D39" s="14"/>
      <c r="E39" s="14"/>
      <c r="F39" s="19"/>
    </row>
    <row r="40" spans="1:9" ht="15" thickBot="1" x14ac:dyDescent="0.35">
      <c r="A40" s="13"/>
      <c r="D40" s="14"/>
      <c r="E40" s="14"/>
      <c r="F40" s="19"/>
    </row>
    <row r="41" spans="1:9" ht="15" thickBot="1" x14ac:dyDescent="0.35">
      <c r="A41" s="13"/>
      <c r="D41" s="14"/>
      <c r="E41" s="14"/>
      <c r="F41" s="19"/>
    </row>
    <row r="42" spans="1:9" x14ac:dyDescent="0.3">
      <c r="A42" s="23"/>
      <c r="B42" s="23"/>
      <c r="C42" s="23"/>
      <c r="D42" s="23"/>
      <c r="E42" s="23"/>
      <c r="F42" s="4"/>
    </row>
    <row r="43" spans="1:9" ht="20.399999999999999" x14ac:dyDescent="0.3">
      <c r="A43" s="22" t="s">
        <v>118</v>
      </c>
      <c r="B43" s="22"/>
      <c r="C43" s="22"/>
      <c r="D43" s="22"/>
      <c r="E43" s="22"/>
      <c r="F43" s="18" t="s">
        <v>217</v>
      </c>
      <c r="G43" s="18" t="s">
        <v>218</v>
      </c>
      <c r="H43" s="18" t="s">
        <v>208</v>
      </c>
      <c r="I43" s="18" t="s">
        <v>216</v>
      </c>
    </row>
    <row r="44" spans="1:9" ht="15" thickBot="1" x14ac:dyDescent="0.35">
      <c r="A44" s="13">
        <v>1</v>
      </c>
      <c r="B44" t="s">
        <v>119</v>
      </c>
      <c r="C44" t="s">
        <v>120</v>
      </c>
      <c r="D44" s="14" t="s">
        <v>121</v>
      </c>
      <c r="E44" s="14" t="s">
        <v>122</v>
      </c>
      <c r="F44" s="19">
        <v>8</v>
      </c>
      <c r="G44" s="17">
        <v>10</v>
      </c>
      <c r="H44" s="17">
        <v>1</v>
      </c>
      <c r="I44" s="17">
        <f>SUM(F44:H44)</f>
        <v>19</v>
      </c>
    </row>
    <row r="45" spans="1:9" ht="15" thickBot="1" x14ac:dyDescent="0.35">
      <c r="A45" s="13">
        <v>2</v>
      </c>
      <c r="B45" t="s">
        <v>123</v>
      </c>
      <c r="C45" t="s">
        <v>124</v>
      </c>
      <c r="D45" s="14" t="s">
        <v>121</v>
      </c>
      <c r="E45" s="14" t="s">
        <v>125</v>
      </c>
      <c r="F45" s="19">
        <v>9</v>
      </c>
      <c r="G45" s="17">
        <v>9</v>
      </c>
      <c r="H45" s="17">
        <v>2</v>
      </c>
      <c r="I45" s="17">
        <f>SUM(F45:H45)</f>
        <v>20</v>
      </c>
    </row>
    <row r="46" spans="1:9" ht="15" thickBot="1" x14ac:dyDescent="0.35">
      <c r="A46" s="13">
        <v>3</v>
      </c>
      <c r="B46" t="s">
        <v>130</v>
      </c>
      <c r="C46" t="s">
        <v>131</v>
      </c>
      <c r="D46" s="14" t="s">
        <v>128</v>
      </c>
      <c r="E46" s="14" t="s">
        <v>132</v>
      </c>
      <c r="F46" s="17" t="s">
        <v>191</v>
      </c>
      <c r="G46" s="17">
        <v>16</v>
      </c>
      <c r="H46" s="17">
        <v>7</v>
      </c>
      <c r="I46" s="17">
        <f>SUM(F46:H46)</f>
        <v>23</v>
      </c>
    </row>
    <row r="47" spans="1:9" ht="15" thickBot="1" x14ac:dyDescent="0.35">
      <c r="A47" s="13">
        <v>4</v>
      </c>
      <c r="B47" t="s">
        <v>133</v>
      </c>
      <c r="C47" t="s">
        <v>134</v>
      </c>
      <c r="D47" s="14" t="s">
        <v>121</v>
      </c>
      <c r="E47" s="14" t="s">
        <v>135</v>
      </c>
      <c r="F47" s="17" t="s">
        <v>191</v>
      </c>
      <c r="G47" s="17">
        <v>23</v>
      </c>
      <c r="H47" s="17">
        <v>3</v>
      </c>
      <c r="I47" s="17">
        <f>SUM(F47:H47)</f>
        <v>26</v>
      </c>
    </row>
    <row r="48" spans="1:9" ht="15" thickBot="1" x14ac:dyDescent="0.35">
      <c r="A48" s="13">
        <v>5</v>
      </c>
      <c r="B48" t="s">
        <v>126</v>
      </c>
      <c r="C48" t="s">
        <v>127</v>
      </c>
      <c r="D48" s="14" t="s">
        <v>128</v>
      </c>
      <c r="E48" s="14" t="s">
        <v>129</v>
      </c>
      <c r="F48" s="19">
        <v>11</v>
      </c>
      <c r="G48" s="17">
        <v>10</v>
      </c>
      <c r="H48" s="17" t="s">
        <v>191</v>
      </c>
      <c r="I48" s="17" t="s">
        <v>191</v>
      </c>
    </row>
    <row r="49" spans="1:9" x14ac:dyDescent="0.3">
      <c r="A49" s="23"/>
      <c r="B49" s="23"/>
      <c r="C49" s="23"/>
      <c r="D49" s="23"/>
      <c r="E49" s="23"/>
      <c r="F49" s="4"/>
    </row>
    <row r="50" spans="1:9" ht="20.399999999999999" x14ac:dyDescent="0.3">
      <c r="A50" s="22" t="s">
        <v>139</v>
      </c>
      <c r="B50" s="22"/>
      <c r="C50" s="22"/>
      <c r="D50" s="22"/>
      <c r="E50" s="22"/>
      <c r="F50" s="18" t="s">
        <v>217</v>
      </c>
      <c r="G50" s="18" t="s">
        <v>218</v>
      </c>
      <c r="H50" s="18" t="s">
        <v>208</v>
      </c>
      <c r="I50" s="18" t="s">
        <v>216</v>
      </c>
    </row>
    <row r="51" spans="1:9" ht="15" thickBot="1" x14ac:dyDescent="0.35">
      <c r="A51" s="13">
        <v>1</v>
      </c>
      <c r="B51" t="s">
        <v>140</v>
      </c>
      <c r="C51" t="s">
        <v>141</v>
      </c>
      <c r="D51" s="14" t="s">
        <v>142</v>
      </c>
      <c r="E51" s="14" t="s">
        <v>143</v>
      </c>
      <c r="F51" s="19">
        <v>8</v>
      </c>
      <c r="G51" s="17">
        <v>6</v>
      </c>
      <c r="H51" s="17">
        <v>2</v>
      </c>
      <c r="I51" s="17">
        <f>SUM(F51:H51)</f>
        <v>16</v>
      </c>
    </row>
    <row r="52" spans="1:9" ht="15" thickBot="1" x14ac:dyDescent="0.35">
      <c r="A52" s="13">
        <v>2</v>
      </c>
      <c r="B52" t="s">
        <v>161</v>
      </c>
      <c r="C52" t="s">
        <v>162</v>
      </c>
      <c r="D52" s="14" t="s">
        <v>163</v>
      </c>
      <c r="E52" s="14" t="s">
        <v>164</v>
      </c>
      <c r="F52" s="19">
        <v>29.5</v>
      </c>
      <c r="G52" s="17">
        <v>15</v>
      </c>
      <c r="H52" s="17">
        <v>3</v>
      </c>
      <c r="I52" s="17">
        <f>SUM(F52:H52)</f>
        <v>47.5</v>
      </c>
    </row>
    <row r="53" spans="1:9" ht="15" thickBot="1" x14ac:dyDescent="0.35">
      <c r="A53" s="13">
        <v>3</v>
      </c>
      <c r="B53" t="s">
        <v>165</v>
      </c>
      <c r="C53" t="s">
        <v>166</v>
      </c>
      <c r="D53" s="14" t="s">
        <v>167</v>
      </c>
      <c r="E53" s="14" t="s">
        <v>168</v>
      </c>
      <c r="F53" s="19">
        <v>33</v>
      </c>
      <c r="G53" s="17">
        <v>19</v>
      </c>
      <c r="H53" s="17">
        <v>5</v>
      </c>
      <c r="I53" s="17">
        <f>SUM(F53:H53)</f>
        <v>57</v>
      </c>
    </row>
    <row r="54" spans="1:9" ht="15" thickBot="1" x14ac:dyDescent="0.35">
      <c r="A54" s="13">
        <v>4</v>
      </c>
      <c r="B54" t="s">
        <v>148</v>
      </c>
      <c r="C54" t="s">
        <v>149</v>
      </c>
      <c r="D54" s="14" t="s">
        <v>150</v>
      </c>
      <c r="E54" s="14" t="s">
        <v>151</v>
      </c>
      <c r="F54" s="17" t="s">
        <v>191</v>
      </c>
      <c r="G54" s="17">
        <v>22</v>
      </c>
      <c r="H54" s="17">
        <v>1</v>
      </c>
      <c r="I54" s="17" t="s">
        <v>191</v>
      </c>
    </row>
    <row r="55" spans="1:9" ht="15" thickBot="1" x14ac:dyDescent="0.35">
      <c r="A55" s="13">
        <v>5</v>
      </c>
      <c r="B55" t="s">
        <v>178</v>
      </c>
      <c r="C55" t="s">
        <v>179</v>
      </c>
      <c r="D55" s="14" t="s">
        <v>180</v>
      </c>
      <c r="E55" s="14" t="s">
        <v>181</v>
      </c>
      <c r="F55" s="17" t="s">
        <v>191</v>
      </c>
      <c r="G55" s="17">
        <v>21</v>
      </c>
      <c r="H55" s="17">
        <v>4</v>
      </c>
      <c r="I55" s="17" t="s">
        <v>191</v>
      </c>
    </row>
    <row r="56" spans="1:9" ht="15" thickBot="1" x14ac:dyDescent="0.35">
      <c r="A56" s="13">
        <v>6</v>
      </c>
      <c r="B56" t="s">
        <v>157</v>
      </c>
      <c r="C56" t="s">
        <v>158</v>
      </c>
      <c r="D56" s="14" t="s">
        <v>159</v>
      </c>
      <c r="E56" s="14" t="s">
        <v>160</v>
      </c>
      <c r="F56" s="19">
        <v>26</v>
      </c>
      <c r="G56" s="17">
        <v>17</v>
      </c>
      <c r="H56" s="17" t="s">
        <v>191</v>
      </c>
      <c r="I56" s="17" t="s">
        <v>191</v>
      </c>
    </row>
    <row r="58" spans="1:9" x14ac:dyDescent="0.3">
      <c r="D58" s="28"/>
    </row>
    <row r="59" spans="1:9" x14ac:dyDescent="0.3">
      <c r="D59" s="28"/>
    </row>
  </sheetData>
  <sortState xmlns:xlrd2="http://schemas.microsoft.com/office/spreadsheetml/2017/richdata2" ref="B51:I56">
    <sortCondition ref="I51:I56"/>
  </sortState>
  <mergeCells count="11">
    <mergeCell ref="A50:E50"/>
    <mergeCell ref="A3:E3"/>
    <mergeCell ref="A11:E11"/>
    <mergeCell ref="A12:E12"/>
    <mergeCell ref="A19:E19"/>
    <mergeCell ref="A20:E20"/>
    <mergeCell ref="A27:E27"/>
    <mergeCell ref="A28:E28"/>
    <mergeCell ref="A42:E42"/>
    <mergeCell ref="A43:E43"/>
    <mergeCell ref="A49:E4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Scoring &amp; Award Info</vt:lpstr>
      <vt:lpstr>spring 2024</vt:lpstr>
      <vt:lpstr>fall 2024</vt:lpstr>
      <vt:lpstr>Chimo</vt:lpstr>
      <vt:lpstr>Final</vt:lpstr>
      <vt:lpstr>Chimo!Print_Area</vt:lpstr>
      <vt:lpstr>'fall 2024'!Print_Area</vt:lpstr>
      <vt:lpstr>'Scoring &amp; Award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Johnson</dc:creator>
  <cp:lastModifiedBy>Carol Crooks</cp:lastModifiedBy>
  <cp:lastPrinted>2024-10-03T14:43:31Z</cp:lastPrinted>
  <dcterms:created xsi:type="dcterms:W3CDTF">2024-06-27T13:30:11Z</dcterms:created>
  <dcterms:modified xsi:type="dcterms:W3CDTF">2024-10-03T16:23:35Z</dcterms:modified>
</cp:coreProperties>
</file>